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J:\sprawy komórek zaangażowanych we wdrażanie FUE\DOI\OIK\Komitet Sterujący\12.Sprawozdawczość z koordynacji\Sprawozdanie za 2021 r\Załączniki do sprawozdania\"/>
    </mc:Choice>
  </mc:AlternateContent>
  <xr:revisionPtr revIDLastSave="0" documentId="13_ncr:1_{97426099-CF11-4DBE-9EB6-FBB06F801E9D}" xr6:coauthVersionLast="47" xr6:coauthVersionMax="47" xr10:uidLastSave="{00000000-0000-0000-0000-000000000000}"/>
  <bookViews>
    <workbookView xWindow="-120" yWindow="-120" windowWidth="20730" windowHeight="11160" tabRatio="860" activeTab="4" xr2:uid="{00000000-000D-0000-FFFF-FFFF00000000}"/>
  </bookViews>
  <sheets>
    <sheet name="PD_alokacja_kontraktacja" sheetId="3" r:id="rId1"/>
    <sheet name="PD_PD" sheetId="1" r:id="rId2"/>
    <sheet name="PD_projekty COVID" sheetId="5" r:id="rId3"/>
    <sheet name="PD_ewaluacja" sheetId="6" r:id="rId4"/>
    <sheet name="PD_wskaźniki" sheetId="9" r:id="rId5"/>
    <sheet name="listy" sheetId="10" r:id="rId6"/>
  </sheets>
  <externalReferences>
    <externalReference r:id="rId7"/>
    <externalReference r:id="rId8"/>
  </externalReferences>
  <definedNames>
    <definedName name="_xlnm._FilterDatabase" localSheetId="1" hidden="1">PD_PD!$A$6:$L$8</definedName>
    <definedName name="_xlnm.Print_Area" localSheetId="0">PD_alokacja_kontraktacja!$A$2:$J$12</definedName>
    <definedName name="_xlnm.Print_Area" localSheetId="3">PD_ewaluacja!$A$1:$D$1</definedName>
    <definedName name="_xlnm.Print_Area" localSheetId="1">PD_PD!$A$2:$L$14</definedName>
    <definedName name="PO">'[1]Informacje ogólne'!$K$118:$K$154</definedName>
    <definedName name="skrot">#REF!</definedName>
    <definedName name="skroty_PI" localSheetId="0">'[2]Informacje ogólne'!$N$104:$N$109</definedName>
    <definedName name="skroty_PI" localSheetId="3">'[2]Informacje ogólne'!$N$104:$N$109</definedName>
    <definedName name="skroty_PI">'[2]Informacje ogólne'!$N$104:$N$109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" i="3" l="1"/>
  <c r="G16" i="3"/>
  <c r="P16" i="3"/>
  <c r="Q16" i="3"/>
  <c r="O16" i="3"/>
  <c r="G15" i="3"/>
  <c r="H15" i="3"/>
  <c r="G30" i="1"/>
  <c r="F30" i="1"/>
  <c r="N14" i="3"/>
  <c r="I13" i="3"/>
  <c r="N13" i="3" s="1"/>
  <c r="K12" i="3" l="1"/>
  <c r="I9" i="3"/>
  <c r="D10" i="9" l="1"/>
  <c r="U8" i="5"/>
  <c r="I10" i="3"/>
  <c r="N10" i="3" s="1"/>
  <c r="I12" i="3"/>
  <c r="N12" i="3" s="1"/>
  <c r="N9" i="3"/>
</calcChain>
</file>

<file path=xl/sharedStrings.xml><?xml version="1.0" encoding="utf-8"?>
<sst xmlns="http://schemas.openxmlformats.org/spreadsheetml/2006/main" count="563" uniqueCount="274">
  <si>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</si>
  <si>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</si>
  <si>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</si>
  <si>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</si>
  <si>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</si>
  <si>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</si>
  <si>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</si>
  <si>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</si>
  <si>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</si>
  <si>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</si>
  <si>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Nazwa Programu:</t>
  </si>
  <si>
    <t>K</t>
  </si>
  <si>
    <t>Nr priorytetu inwestycyjnego</t>
  </si>
  <si>
    <t>Kategoria interwencji</t>
  </si>
  <si>
    <t>Działanie - nazwa</t>
  </si>
  <si>
    <t>Działanie - kod</t>
  </si>
  <si>
    <t>081</t>
  </si>
  <si>
    <t>Tabela 2. Działania uzgodnione w Planie działań dla obszaru zdrowie w ramach Regionalnego Programu Operacyjnego</t>
  </si>
  <si>
    <t>Rok, którego roku dot. PD</t>
  </si>
  <si>
    <t xml:space="preserve">Komentarz, np. konkurs potwórzony / unieważniony; projekt pozakonkursowy nie został przyjęty itp.. 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</si>
  <si>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</si>
  <si>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</si>
  <si>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</si>
  <si>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</si>
  <si>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</si>
  <si>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</si>
  <si>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</si>
  <si>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</si>
  <si>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</si>
  <si>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</si>
  <si>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</si>
  <si>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</si>
  <si>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</si>
  <si>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</si>
  <si>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</si>
  <si>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</si>
  <si>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</si>
  <si>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</si>
  <si>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</si>
  <si>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</si>
  <si>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</si>
  <si>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</si>
  <si>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w przygotowaniu</t>
  </si>
  <si>
    <t>Tak/Nie</t>
  </si>
  <si>
    <t>liczba respiratorów</t>
  </si>
  <si>
    <t>w trakcie realizacji</t>
  </si>
  <si>
    <t>zakończony</t>
  </si>
  <si>
    <t>Nie</t>
  </si>
  <si>
    <t>Tak</t>
  </si>
  <si>
    <t>Zakres</t>
  </si>
  <si>
    <t>9a</t>
  </si>
  <si>
    <t>NIE</t>
  </si>
  <si>
    <t xml:space="preserve">Tabela 3. Wykaz działań na rzecz COVID-19 na podstawie informacji przekazanych do SKS </t>
  </si>
  <si>
    <t>Tabela 4: Ewaluacje w ochronie zdrowia</t>
  </si>
  <si>
    <t xml:space="preserve">Tabela 5: Wybrane efekty działań </t>
  </si>
  <si>
    <t>PI 8vi</t>
  </si>
  <si>
    <t>PI 9a</t>
  </si>
  <si>
    <t>PI 9iv</t>
  </si>
  <si>
    <t>Aktywne i zdrowe starzenie się</t>
  </si>
  <si>
    <t xml:space="preserve">9a </t>
  </si>
  <si>
    <t>8vi</t>
  </si>
  <si>
    <t>Narzędzie 5</t>
  </si>
  <si>
    <t>Narzędzie 14</t>
  </si>
  <si>
    <t>Narzędzie 13</t>
  </si>
  <si>
    <t>Narzędzie 18</t>
  </si>
  <si>
    <t>I kwartał 2020</t>
  </si>
  <si>
    <t>P</t>
  </si>
  <si>
    <t>Narzędzie 16</t>
  </si>
  <si>
    <t>XII posiedzenie KS</t>
  </si>
  <si>
    <t>XV posiedzenie KS</t>
  </si>
  <si>
    <t>XXIII posiedzenie KS</t>
  </si>
  <si>
    <t>tryb obiegowy</t>
  </si>
  <si>
    <t>projekt pozakonkursowy</t>
  </si>
  <si>
    <t>TAK</t>
  </si>
  <si>
    <t>Czy w 2021 r. realizowali Państwo ewaluację z zakresu ochrony zdrowia (w całości lub częściowo poświęconej wsparciu ze środków UE ochrony zdrowia)?</t>
  </si>
  <si>
    <t>TAK/NIE/NIE DOTYCZY</t>
  </si>
  <si>
    <t>NIE DOTYCZY</t>
  </si>
  <si>
    <t>Kolumna1</t>
  </si>
  <si>
    <t>Jeżeli tak proszę o krótką informację o wynikach ewaluacji (5 zdań)</t>
  </si>
  <si>
    <t>Liczba osób objętych programem zdrowotnym dzięki EFS (os.)</t>
  </si>
  <si>
    <t>Poziom wykonania wskaźnika [%]</t>
  </si>
  <si>
    <t>Liczba osób, które dzięki interwencji EFS zgłosiły się na badanie profilaktyczne (os.)</t>
  </si>
  <si>
    <t>Ludność objęta ulepszonymi usługami zdrowotnymi (os.)</t>
  </si>
  <si>
    <t>Nakłady inwestycyjne na zakup aparatury medycznej (zł)</t>
  </si>
  <si>
    <t>Liczba wspartych podmiotów leczniczych (szt.)</t>
  </si>
  <si>
    <t>Liczba wspartych w programie miejsc świadczenia usług zdrowotnych, istniejących po zakończeniu projektu (szt.)</t>
  </si>
  <si>
    <t xml:space="preserve"> </t>
  </si>
  <si>
    <t>Komentarz</t>
  </si>
  <si>
    <t>Poddziałanie - kod</t>
  </si>
  <si>
    <t>Poddziałanie - nazwa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</si>
  <si>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</si>
  <si>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</si>
  <si>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Ogółem</t>
  </si>
  <si>
    <t>Zgodnie z planami IP/IZ środki dedykowane wyłącznie obszarowi zdrowie 
- budżet państwa [euro]</t>
  </si>
  <si>
    <t>Zgodnie z planami IP/IZ środki dedykowane wyłącznie obszarowi zdrowie 
- inne [euro]</t>
  </si>
  <si>
    <t>9 = [10+11+12]</t>
  </si>
  <si>
    <t>14 = [7+8+9+13]</t>
  </si>
  <si>
    <t>Miejsce na komentarz (m.in. w zakresie ewentualnych zmian)</t>
  </si>
  <si>
    <t>Wsparcie UE [euro] - alokacja</t>
  </si>
  <si>
    <t>Krajowe środki publiczne [euro] - alokacja</t>
  </si>
  <si>
    <t>Krajowe środki prywatne [euro] - alokacja</t>
  </si>
  <si>
    <t>Finansowanie ogółem [euro] 
Zgodnie z planami IP/IZ środki dedykowane wyłącznie obszarowi zdrowie 
- finansowanie ogółem [euro] - alokacja</t>
  </si>
  <si>
    <t xml:space="preserve">Wartość podpisanych umów - wsparcie UE [pln] </t>
  </si>
  <si>
    <t>Wartość podpisanych umów - wartośc wydatków kwalifikowalnych [pln]</t>
  </si>
  <si>
    <t>Wartość podpisanych umów - wartośc wydatków ogółem [pln]</t>
  </si>
  <si>
    <t>Wartość osiągnięta (stan na 31.12.2021 r.)</t>
  </si>
  <si>
    <t>Wartość docelowa (stan na 31.12.2021 r.)</t>
  </si>
  <si>
    <t>Regionalny Program Operacyjny Województwa Podlaskiego na lata 2014 – 2020</t>
  </si>
  <si>
    <t>Tabela 1: Alokacja i kontraktacja w ramach  Regionalnego Programu Operacyjnego Województwa Podlaskiego na lata 2014 - 2020 przeznaczona na obszar zdrowie</t>
  </si>
  <si>
    <t>RPPD.02.05.00</t>
  </si>
  <si>
    <t>*** RPPD.02.05.00 - Brak poddziałania ***</t>
  </si>
  <si>
    <t xml:space="preserve">8vi </t>
  </si>
  <si>
    <t>-</t>
  </si>
  <si>
    <t>RPPD.08.04.00</t>
  </si>
  <si>
    <t>Infrastruktura społeczna</t>
  </si>
  <si>
    <t>RPPD.08.04.01</t>
  </si>
  <si>
    <t>Infrastruktura ochrony zdrowia</t>
  </si>
  <si>
    <t>RPPD.08.01.00</t>
  </si>
  <si>
    <t>Rozwój usług publicznych świadczonych drogą elektroniczną</t>
  </si>
  <si>
    <t xml:space="preserve">2c </t>
  </si>
  <si>
    <t>RPPD.07.02.00</t>
  </si>
  <si>
    <t>Rozwój usług społecznych</t>
  </si>
  <si>
    <t>RPPD.07.02.01</t>
  </si>
  <si>
    <t>Rozwój usług społecznych i zdrowotnych na rzecz osób zagrożonych wykluczeniem społecznym</t>
  </si>
  <si>
    <t xml:space="preserve">9iv </t>
  </si>
  <si>
    <t>RPO WPD.2.K.1</t>
  </si>
  <si>
    <t>Narzędzie 2_x000D_, Narzędzie 3_x000D_, Narzędzie 4</t>
  </si>
  <si>
    <t>Realizacja Regionalnych Programów Zdrowotnych w zakresie chorób odkleszczowych, zaburzeń nerwicowych, rehabilitacji osób dotkniętych chorobą onkologiczną , wzmocnienia potencjału zdrowia osób pracujących (konkurs został już uzgodniony w ramach KS)</t>
  </si>
  <si>
    <t>I kwartał 2017</t>
  </si>
  <si>
    <t>15/2017/XII</t>
  </si>
  <si>
    <t>Konkurs zakończony. Zostały zawarte umowy o dofinansowanie.</t>
  </si>
  <si>
    <t>RPO WPD.2.K.10</t>
  </si>
  <si>
    <t>Narzędzie 2, Narzędzie 3</t>
  </si>
  <si>
    <t>Profilaktyka chorób odkleszczowych i eliminowanie skutków ich występowania w najbardziej zagrożonych grupach ryzyka województwa podlaskiego</t>
  </si>
  <si>
    <t>II kwartał 2019</t>
  </si>
  <si>
    <t>22/2019/O</t>
  </si>
  <si>
    <t>Nabór zakończony. Została zawarta umowa o dofinansowanie.</t>
  </si>
  <si>
    <t>RPO WPD.2.K.5</t>
  </si>
  <si>
    <t>Wsparcie realizacji krajowych programów profilaktycznych w kierunku wczesnego wykrywania nowotworu szyjki macicy, piersi i jelita grubego</t>
  </si>
  <si>
    <t>IV kwartał 2016</t>
  </si>
  <si>
    <t>20/2016</t>
  </si>
  <si>
    <t>V posiedzenie KS</t>
  </si>
  <si>
    <t>Konkurs zakończony.  
W wyniku ogłoszonego naboru żaden projekt nie otrzymał wsparcia.</t>
  </si>
  <si>
    <t>RPO WPD.2.K.6</t>
  </si>
  <si>
    <t xml:space="preserve">Wsparcie realizacji krajowych programów profilaktycznych w kierunku wczesnego wykrywania nowotworu szyjki macicy, piersi i jelita grubego </t>
  </si>
  <si>
    <t>II kwartał 2017</t>
  </si>
  <si>
    <t>RPO WPD.2.K.7</t>
  </si>
  <si>
    <t>I kw. 2018</t>
  </si>
  <si>
    <t>75/2017/XV</t>
  </si>
  <si>
    <t>Konkurs zakończony. 
Zostały zawarte umowy o dofinansowanie.</t>
  </si>
  <si>
    <t>RPO WPD.2.K.8</t>
  </si>
  <si>
    <t>Narzędzie 4</t>
  </si>
  <si>
    <t>Realizacja Regionalnego Programu Polityki Zdrowotnej ukierunkowanego na profilaktykę zaburzeń nerwicowych związanych ze stresem i pod postacią somatyczną u osób pracujących na terenie województwa podlaskiego</t>
  </si>
  <si>
    <t>IV kw. 2018</t>
  </si>
  <si>
    <t>19/2018/XVI</t>
  </si>
  <si>
    <t>XVI posiedzenie KS</t>
  </si>
  <si>
    <t>Konkurs zakończony. 
Została zawarta umowa o dofinansowanie.</t>
  </si>
  <si>
    <t>RPO WPD.2.K.9</t>
  </si>
  <si>
    <t xml:space="preserve">Wsparcie realizacji krajowego programu profilaktycznego w kierunku wczesnego wykrywania nowotworu  jelita grubego </t>
  </si>
  <si>
    <t>67/2018/XIX</t>
  </si>
  <si>
    <t>XIX posiedzenie KS</t>
  </si>
  <si>
    <t>Konkurs wstrzymany</t>
  </si>
  <si>
    <t>RPO WPD.7.K.1</t>
  </si>
  <si>
    <t>Narzędzie 19</t>
  </si>
  <si>
    <t xml:space="preserve">Wdrażanie programów polityki zdrowotnej w zakresie wczesnego wykrywania wad rozwojowych dzieci obejmujących usługi edukacyjne, lecznicze i rehabilitacyjne skierowane do rodzin z dziećmi zagrożonymi niepełnosprawnością i z niepełnosprawnościami </t>
  </si>
  <si>
    <t xml:space="preserve"> II kw. 2018 r. </t>
  </si>
  <si>
    <t>47/2017/O</t>
  </si>
  <si>
    <t xml:space="preserve"> IV kw. 2018 r. </t>
  </si>
  <si>
    <t>RPO WPD.7.K.2</t>
  </si>
  <si>
    <t>Wsparcie deinstytucjonalizacji opieki medycznej nad osobami niesamodzielnymi poprzez tworzenie dziennych domów opieki medycznej</t>
  </si>
  <si>
    <t>III kw. 2018</t>
  </si>
  <si>
    <t>RPO WPD.7.K.3</t>
  </si>
  <si>
    <t>I kwartał 2019</t>
  </si>
  <si>
    <t>Konkurs zakończony. Projekt złożony w odpowiedzi na nabór, nie został wybrany do dofinansowania.</t>
  </si>
  <si>
    <t>RPO WPD.7.K.4</t>
  </si>
  <si>
    <t xml:space="preserve">Wdrażanie programów polityki zdrowotnej w zakresie wczesnego wykrywania wad rozwojowych dzieci obejmujących usługi edukacyjne, lecznicze i rehabilitacyjne skierowane do rodzin z dziećmi zagrożonymi niepełnosprawnością i z niepełnosprawnościami  </t>
  </si>
  <si>
    <t>III kwartał 2019</t>
  </si>
  <si>
    <t>Nabór zakończony. Zostały zawarte umowy o dofinansowanie.</t>
  </si>
  <si>
    <t>RPO WPD.7.K.5</t>
  </si>
  <si>
    <t>II kwartał 2020</t>
  </si>
  <si>
    <t>12/2020/XXIV</t>
  </si>
  <si>
    <t>XXIV posiedzenie KS</t>
  </si>
  <si>
    <t>Konkurs anulowano</t>
  </si>
  <si>
    <t>RPO WPD.7.K.6</t>
  </si>
  <si>
    <t>RPO WPD.8.K.1</t>
  </si>
  <si>
    <t>Inwestycje uzupełniające interwencję EFS w zakresie profilaktyki, wczesnej diagnostyki, leczenia chorób cywilizacyjnych oraz ograniczających aktywność zawodową (Konkurs został już uzgodniony w ramach KS)</t>
  </si>
  <si>
    <t>III kw 2017</t>
  </si>
  <si>
    <t>Konkurs zakończony.  
W wyniku ogłoszonego naboru żaden wniosek nie otrzymał wsparcia.</t>
  </si>
  <si>
    <t>RPO WPD.8.K.2</t>
  </si>
  <si>
    <t>Inwestycje w ramach infrastruktury dedykowanej osobom dorosłym w obszarze chorób, które są istotną przyczyną dezaktywizacji zawodowej tj. w zakresie chorób układu krążenia, nowotworowego, chorób układu kostno-stawowo-mięśniowego, chorób układu oddechowego, chorób psychicznych</t>
  </si>
  <si>
    <t xml:space="preserve"> IV kw. 2016 r. </t>
  </si>
  <si>
    <t>69/2016</t>
  </si>
  <si>
    <t>X posiedzenie KS</t>
  </si>
  <si>
    <t>RPO WPD.8.K.3</t>
  </si>
  <si>
    <t>Inwestycje w zakresie ginekologii, położnictwa, neonatologii, pediatrii oraz w innych obszarach, gdzie występuje leczenie dzieci</t>
  </si>
  <si>
    <t>IV kw. 2017 r.</t>
  </si>
  <si>
    <t>36/2017/XIII</t>
  </si>
  <si>
    <t>XIII posiedzenie KS</t>
  </si>
  <si>
    <t>RPO WPD.8.K.4</t>
  </si>
  <si>
    <t>Narzędzie 17</t>
  </si>
  <si>
    <t>Inwestycje służące przejściu z usług instytucjonalnych do usług na poziomie społeczności lokalnych głównie w zakresie świadczeń realizowanych w POZ ukierunkowanych na wszystkie problemy zdrowotne dorosłych i dzieci (opieka koordynowana z uwzględnieniem zintegrowanych form opieki środowiskowej),
np. inwestycje wprowadzające zmiany w sposobie zapewniania opieki i wsparcia dla pacjentów przebywających w zakładach opieki pielęgnacyjnej i długoterminowej zastępujące te zakłady usługami rodzinnymi świadczonymi na poziomie społeczności lokalnych (dostosowanie opieki zdrowotnej do problemów zdrowotnych pacjentów poprzez stosowanie tańszych lecz równie skutecznych metod leczenia)</t>
  </si>
  <si>
    <t>I kw. 2018 r.</t>
  </si>
  <si>
    <t>58/2017/XIV</t>
  </si>
  <si>
    <t>XIV posiedzenie KS</t>
  </si>
  <si>
    <t>RPO WPD.8.K.5</t>
  </si>
  <si>
    <t>Inwestycje w ramach infrastruktury dedykowanej osobom dorosłym w obszarze chorób, które są istotną przyczyną dezaktywizacji zawodowej tj. w zakresie chorób układu krążenia, chorób nowotworowych, chorób układu kostno-stawowo-mięśniowego, chorób układu oddechowego, chorób psychicznych</t>
  </si>
  <si>
    <t>RPO WPD.8.K.6</t>
  </si>
  <si>
    <t>Inwestycje w zakresie geriatrii, opieki długoterminowej oraz opieki paliatywnej i hospicyjnej</t>
  </si>
  <si>
    <t>II kw. 2018</t>
  </si>
  <si>
    <t>RPO WPD.8.K.7</t>
  </si>
  <si>
    <t>Inwestycje w ramach infrastruktury dedykowanej osobom dorosłym w obszarze chorób, które są istotną przyczyną dezaktywizacji zawodowej tj. w zakresie chorób nowotworowych</t>
  </si>
  <si>
    <t>III kwartał 2018</t>
  </si>
  <si>
    <t>35/2018/XVII</t>
  </si>
  <si>
    <t>XVII posiedzenie KS</t>
  </si>
  <si>
    <t>RPO WPD.8.K.8</t>
  </si>
  <si>
    <t>Narzędzie 13, Narzędzie 14</t>
  </si>
  <si>
    <t>Inwestycje w zakresie opieki szpitalnej</t>
  </si>
  <si>
    <t>56/2019/XIII</t>
  </si>
  <si>
    <t>RPO WPD.8.P.1</t>
  </si>
  <si>
    <t>Budowa Centrum Psychiatrii  Dzieci i Młodzieży przy  Uniwersyteckim Dziecięcym Szpitalu Klinicznym w Białymstoku</t>
  </si>
  <si>
    <t>Została zawarta umowa o dofinansowanie.</t>
  </si>
  <si>
    <t>Podlaskie</t>
  </si>
  <si>
    <t xml:space="preserve">Nie </t>
  </si>
  <si>
    <t>Samorząd Województwa Podlaskiego</t>
  </si>
  <si>
    <t>Białystok</t>
  </si>
  <si>
    <t>Poprawa sytuacji epidemiologicznej w związku z zagrożeniem spowodowanym przez koronawirus SARS-CoV-2 na terenie województwa podlaskiego</t>
  </si>
  <si>
    <t>Zakup sprzętu i aparaturę medyczną m.in.: respiratory, defibrylatory, inhalatory, nebulizatory;
Zakup środków ochrony osobistej i jednorazowego użytku m.in.: fartuchy, kombinezony, maseczki; 
Zakup specjalistycznych środków transportu;
Dokonania niezbędnych prac modernizacyjno-remontowych.</t>
  </si>
  <si>
    <t xml:space="preserve">Szpital Ogólny im. dr Witolda Ginela w Grajewie </t>
  </si>
  <si>
    <t>Grajewo</t>
  </si>
  <si>
    <t>Samodzielny Publiczny Zakład Opieki Zdrowotnej w Augustowie</t>
  </si>
  <si>
    <t>Augustów</t>
  </si>
  <si>
    <t xml:space="preserve">Samodzielny Publiczny Zakład Opieki Zdrowotnej w Hajnówce </t>
  </si>
  <si>
    <t>Hajnówka</t>
  </si>
  <si>
    <t xml:space="preserve">Samodzielny Publiczny Zakład Opieki Zdrowotnej w Bielsku Podlaskim </t>
  </si>
  <si>
    <t>Bielsk Podlaski</t>
  </si>
  <si>
    <t>Szpital Wojewódzki im. dr. Ludwika Rydygiera w Suwałkach</t>
  </si>
  <si>
    <t>Suwałki</t>
  </si>
  <si>
    <t xml:space="preserve">Szpital Wojewódzki im. Kardynała Stefana Wyszyńskiego w Łomży </t>
  </si>
  <si>
    <t>Łomża</t>
  </si>
  <si>
    <t xml:space="preserve">Uniwersytecki Szpital Kliniczny w Białymstoku </t>
  </si>
  <si>
    <t xml:space="preserve">Uniwersytecki Dziecięcy Szpital Kliniczny im. L. Zamenhofa w Białymstoku </t>
  </si>
  <si>
    <t xml:space="preserve">Wojewódzka Stacja Pogotowia Ratunkowego SP ZOZ w Suwałkach </t>
  </si>
  <si>
    <t xml:space="preserve">Wojewódzka Stacja Pogotowia Ratunkowego Samodzielny Publiczny Zakład Opieki Zdrowotnej w Łomży </t>
  </si>
  <si>
    <t xml:space="preserve">Samodzielny Publiczny Zakład Opieki Zdrowotnej Wojewódzka Stacja Pogotowia Ratunkowego w Białymstoku </t>
  </si>
  <si>
    <t>Samodzielny Publiczny Zakład Opieki Zdrowotnej Ministerstwa Spraw Wewnętrznych i Administracji w Białymstoku im. Mariana Zyndrama Kościałkowskiego</t>
  </si>
  <si>
    <t>Stowarzyszenie Pomocy Rodzinom „Nadzieja” w Łomży</t>
  </si>
  <si>
    <t>Wojewódzka Stacja Sanitarno-Epidemiologiczna 
w Białymstoku</t>
  </si>
  <si>
    <t>Samodzielny Publiczny Zakład Opieki Zdrowotnej w Sejnach</t>
  </si>
  <si>
    <t>Sejny</t>
  </si>
  <si>
    <t>Konkurs</t>
  </si>
  <si>
    <t>Nr 22/2019/O</t>
  </si>
  <si>
    <t>Województwo Podlaskie</t>
  </si>
  <si>
    <t>podmioty z sekcji "Rolnictwo, leśnictwo, łowiectwo, rybactwo"</t>
  </si>
  <si>
    <t>woj. podlaskie</t>
  </si>
  <si>
    <t>28 932 osób (87%)</t>
  </si>
  <si>
    <t>Liczba osób zagrożonych ubóstwem lub wykluczeniem społecznym objętych usługami zdrowotnymi w programie (os.)</t>
  </si>
  <si>
    <t>RPPD.11.01.00</t>
  </si>
  <si>
    <t>Wspieranie odbudowy gospodarki regionu w związku z pandemią COVID-19</t>
  </si>
  <si>
    <t>*** RPPD.11.01.00 - Brak poddziałania ***</t>
  </si>
  <si>
    <t>13i</t>
  </si>
  <si>
    <t>053</t>
  </si>
  <si>
    <t>RPPD.08.04.02</t>
  </si>
  <si>
    <t>Infrastruktura usług socjalnych i zdrowotnych w obszarze BOF</t>
  </si>
  <si>
    <t>W wyniku powstania oszczędności w ramach Działania 2.5 (PI 8vi) IZ RPOWP planuje przesunięcie 1 827 405,00 EUR do innych Działań RPOWP 2014-2020.</t>
  </si>
  <si>
    <t>SUMA pln</t>
  </si>
  <si>
    <r>
      <rPr>
        <sz val="9"/>
        <rFont val="Arial"/>
        <family val="2"/>
        <charset val="238"/>
      </rPr>
      <t xml:space="preserve">Konkurs zakończony. </t>
    </r>
    <r>
      <rPr>
        <strike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Zostały zawarte umowy o dofinansowanie.</t>
    </r>
  </si>
  <si>
    <r>
      <t xml:space="preserve">Wskaźnik mierzony w odniesieniu do wskaźnika </t>
    </r>
    <r>
      <rPr>
        <i/>
        <sz val="10"/>
        <rFont val="Arial"/>
        <family val="2"/>
        <charset val="238"/>
      </rPr>
      <t xml:space="preserve">Liczba osób objętych programem zdrowotnym dzięki EFS </t>
    </r>
    <r>
      <rPr>
        <sz val="10"/>
        <rFont val="Arial"/>
        <family val="2"/>
        <charset val="238"/>
      </rPr>
      <t xml:space="preserve">tj. 
(28 932 osoby:33 293 osoby)*100=87%                                                                       </t>
    </r>
  </si>
  <si>
    <t>SUMA PLN</t>
  </si>
  <si>
    <t>kurs EURO</t>
  </si>
  <si>
    <t>zł</t>
  </si>
  <si>
    <t>SUMA EUR</t>
  </si>
  <si>
    <t xml:space="preserve">Zakup środków ochrony osobistej m. in. maseczki, płyny do dezynfekcji.
</t>
  </si>
  <si>
    <t>W ramach projektu dodano działania dot. wsparcia przeciwdziałającego COVID-19.</t>
  </si>
  <si>
    <r>
      <t>Zgodnie z planami IP/IZ środki dedykowane wyłącznie obszarowi zdrowie 
-</t>
    </r>
    <r>
      <rPr>
        <b/>
        <sz val="14"/>
        <rFont val="Calibri"/>
        <family val="2"/>
        <charset val="238"/>
        <scheme val="minor"/>
      </rPr>
      <t xml:space="preserve"> </t>
    </r>
    <r>
      <rPr>
        <sz val="9"/>
        <rFont val="Arial"/>
        <family val="2"/>
        <charset val="238"/>
      </rPr>
      <t>budżet jst [euro]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</si>
</sst>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z_ł_-;\-* #,##0.00\ _z_ł_-;_-* &quot;-&quot;??\ _z_ł_-;_-@_-"/>
    <numFmt numFmtId="165" formatCode="#,##0.00\ _z_ł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u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b/>
      <sz val="13"/>
      <color rgb="FFFF000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trike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sz val="10"/>
      <name val="Calibri"/>
      <family val="2"/>
      <charset val="238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01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164" fontId="3" fillId="0" borderId="0" xfId="1" applyFont="1"/>
    <xf numFmtId="0" fontId="3" fillId="0" borderId="0" xfId="0" applyFont="1"/>
    <xf numFmtId="0" fontId="8" fillId="0" borderId="0" xfId="0" applyFont="1" applyAlignment="1"/>
    <xf numFmtId="0" fontId="3" fillId="0" borderId="0" xfId="0" applyFont="1" applyAlignment="1">
      <alignment wrapText="1"/>
    </xf>
    <xf numFmtId="0" fontId="8" fillId="2" borderId="11" xfId="0" applyFont="1" applyFill="1" applyBorder="1" applyAlignment="1">
      <alignment horizontal="left" vertical="top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/>
    <xf numFmtId="4" fontId="3" fillId="0" borderId="0" xfId="0" applyNumberFormat="1" applyFont="1"/>
    <xf numFmtId="4" fontId="3" fillId="0" borderId="0" xfId="0" applyNumberFormat="1" applyFont="1" applyFill="1"/>
    <xf numFmtId="0" fontId="9" fillId="0" borderId="0" xfId="0" applyFont="1"/>
    <xf numFmtId="0" fontId="10" fillId="0" borderId="1" xfId="0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3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0" fillId="0" borderId="0" xfId="0" applyFont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17" fillId="0" borderId="0" xfId="0" applyFont="1"/>
    <xf numFmtId="0" fontId="10" fillId="0" borderId="1" xfId="0" applyFont="1" applyBorder="1" applyAlignment="1">
      <alignment vertical="center"/>
    </xf>
    <xf numFmtId="0" fontId="18" fillId="0" borderId="9" xfId="0" applyFont="1" applyBorder="1" applyAlignment="1">
      <alignment vertical="center" wrapText="1"/>
    </xf>
    <xf numFmtId="0" fontId="18" fillId="0" borderId="25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4" fontId="3" fillId="0" borderId="1" xfId="4" applyNumberFormat="1" applyFont="1" applyBorder="1" applyAlignment="1">
      <alignment horizontal="right" vertical="center"/>
    </xf>
    <xf numFmtId="4" fontId="3" fillId="0" borderId="1" xfId="4" applyNumberFormat="1" applyFont="1" applyBorder="1" applyAlignment="1">
      <alignment horizontal="right" vertical="center" wrapText="1"/>
    </xf>
    <xf numFmtId="4" fontId="3" fillId="0" borderId="12" xfId="4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" fontId="3" fillId="3" borderId="1" xfId="1" applyNumberFormat="1" applyFont="1" applyFill="1" applyBorder="1" applyAlignment="1">
      <alignment horizontal="right" vertical="top" wrapText="1"/>
    </xf>
    <xf numFmtId="0" fontId="3" fillId="3" borderId="10" xfId="0" applyFont="1" applyFill="1" applyBorder="1" applyAlignment="1">
      <alignment horizontal="left" vertical="center" wrapText="1"/>
    </xf>
    <xf numFmtId="0" fontId="19" fillId="3" borderId="10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25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left" vertical="top" wrapText="1"/>
    </xf>
    <xf numFmtId="0" fontId="3" fillId="3" borderId="27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top"/>
    </xf>
    <xf numFmtId="0" fontId="11" fillId="3" borderId="1" xfId="0" applyFont="1" applyFill="1" applyBorder="1" applyAlignment="1">
      <alignment horizontal="left" vertical="center"/>
    </xf>
    <xf numFmtId="165" fontId="10" fillId="0" borderId="1" xfId="0" applyNumberFormat="1" applyFont="1" applyBorder="1" applyAlignment="1">
      <alignment horizontal="right" vertical="center" wrapText="1"/>
    </xf>
    <xf numFmtId="0" fontId="10" fillId="3" borderId="1" xfId="0" applyFont="1" applyFill="1" applyBorder="1" applyAlignment="1">
      <alignment horizontal="left" vertical="center" wrapText="1"/>
    </xf>
    <xf numFmtId="165" fontId="10" fillId="0" borderId="1" xfId="0" applyNumberFormat="1" applyFont="1" applyBorder="1" applyAlignment="1">
      <alignment horizontal="left" vertical="center" wrapText="1"/>
    </xf>
    <xf numFmtId="0" fontId="10" fillId="5" borderId="12" xfId="0" applyFont="1" applyFill="1" applyBorder="1" applyAlignment="1">
      <alignment vertical="center" wrapText="1"/>
    </xf>
    <xf numFmtId="0" fontId="10" fillId="5" borderId="12" xfId="0" applyFont="1" applyFill="1" applyBorder="1" applyAlignment="1">
      <alignment vertical="center"/>
    </xf>
    <xf numFmtId="0" fontId="11" fillId="0" borderId="12" xfId="0" applyFont="1" applyBorder="1" applyAlignment="1">
      <alignment vertical="top"/>
    </xf>
    <xf numFmtId="0" fontId="10" fillId="5" borderId="12" xfId="0" applyFont="1" applyFill="1" applyBorder="1" applyAlignment="1">
      <alignment horizontal="left" vertical="center"/>
    </xf>
    <xf numFmtId="0" fontId="10" fillId="3" borderId="12" xfId="0" applyFont="1" applyFill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2" fillId="3" borderId="13" xfId="0" applyFont="1" applyFill="1" applyBorder="1" applyAlignment="1">
      <alignment vertical="top"/>
    </xf>
    <xf numFmtId="0" fontId="10" fillId="3" borderId="10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center" vertical="center"/>
    </xf>
    <xf numFmtId="9" fontId="18" fillId="0" borderId="0" xfId="0" applyNumberFormat="1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1" fillId="0" borderId="0" xfId="0" applyFont="1" applyBorder="1"/>
    <xf numFmtId="0" fontId="0" fillId="0" borderId="0" xfId="0" applyBorder="1"/>
    <xf numFmtId="0" fontId="22" fillId="0" borderId="0" xfId="0" applyFont="1" applyFill="1" applyBorder="1"/>
    <xf numFmtId="0" fontId="20" fillId="2" borderId="23" xfId="0" applyFont="1" applyFill="1" applyBorder="1" applyAlignment="1">
      <alignment horizontal="center" vertical="top" wrapText="1"/>
    </xf>
    <xf numFmtId="0" fontId="20" fillId="2" borderId="14" xfId="0" applyFont="1" applyFill="1" applyBorder="1" applyAlignment="1">
      <alignment horizontal="center" vertical="top" wrapText="1"/>
    </xf>
    <xf numFmtId="0" fontId="20" fillId="2" borderId="24" xfId="0" applyFont="1" applyFill="1" applyBorder="1" applyAlignment="1">
      <alignment horizontal="center" vertical="top" wrapText="1"/>
    </xf>
    <xf numFmtId="0" fontId="18" fillId="0" borderId="11" xfId="0" applyFont="1" applyBorder="1" applyAlignment="1">
      <alignment vertical="center" wrapText="1"/>
    </xf>
    <xf numFmtId="0" fontId="2" fillId="0" borderId="11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0" fillId="0" borderId="29" xfId="0" applyBorder="1" applyAlignment="1">
      <alignment horizontal="center" vertical="center"/>
    </xf>
    <xf numFmtId="9" fontId="0" fillId="0" borderId="0" xfId="2" applyFont="1"/>
    <xf numFmtId="9" fontId="0" fillId="0" borderId="0" xfId="0" applyNumberFormat="1"/>
    <xf numFmtId="164" fontId="11" fillId="0" borderId="0" xfId="0" applyNumberFormat="1" applyFont="1"/>
    <xf numFmtId="0" fontId="10" fillId="0" borderId="1" xfId="0" applyFont="1" applyFill="1" applyBorder="1" applyAlignment="1">
      <alignment horizontal="left" vertical="center"/>
    </xf>
    <xf numFmtId="164" fontId="11" fillId="0" borderId="0" xfId="0" applyNumberFormat="1" applyFont="1" applyAlignment="1">
      <alignment horizontal="left"/>
    </xf>
    <xf numFmtId="4" fontId="11" fillId="0" borderId="0" xfId="0" applyNumberFormat="1" applyFont="1"/>
    <xf numFmtId="2" fontId="11" fillId="0" borderId="0" xfId="0" applyNumberFormat="1" applyFont="1"/>
    <xf numFmtId="165" fontId="11" fillId="0" borderId="0" xfId="0" applyNumberFormat="1" applyFont="1"/>
    <xf numFmtId="43" fontId="11" fillId="0" borderId="0" xfId="0" applyNumberFormat="1" applyFont="1"/>
    <xf numFmtId="0" fontId="24" fillId="0" borderId="0" xfId="0" applyFont="1"/>
    <xf numFmtId="0" fontId="25" fillId="3" borderId="10" xfId="0" applyFont="1" applyFill="1" applyBorder="1" applyAlignment="1">
      <alignment horizontal="left" vertical="center" wrapText="1"/>
    </xf>
    <xf numFmtId="0" fontId="3" fillId="0" borderId="1" xfId="4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wrapText="1"/>
    </xf>
    <xf numFmtId="164" fontId="16" fillId="0" borderId="0" xfId="1" applyFont="1" applyBorder="1" applyAlignment="1">
      <alignment horizontal="right" vertical="center" indent="1"/>
    </xf>
    <xf numFmtId="0" fontId="3" fillId="0" borderId="10" xfId="4" applyFont="1" applyBorder="1" applyAlignment="1">
      <alignment horizontal="right" vertical="center" wrapText="1"/>
    </xf>
    <xf numFmtId="10" fontId="3" fillId="0" borderId="10" xfId="2" applyNumberFormat="1" applyFont="1" applyFill="1" applyBorder="1" applyAlignment="1">
      <alignment horizontal="right" vertical="center" wrapText="1"/>
    </xf>
    <xf numFmtId="0" fontId="3" fillId="3" borderId="1" xfId="1" applyNumberFormat="1" applyFont="1" applyFill="1" applyBorder="1" applyAlignment="1">
      <alignment horizontal="right" vertical="top" wrapText="1"/>
    </xf>
    <xf numFmtId="0" fontId="2" fillId="0" borderId="14" xfId="0" applyFont="1" applyBorder="1" applyAlignment="1">
      <alignment horizontal="left" vertical="top" wrapText="1"/>
    </xf>
    <xf numFmtId="4" fontId="2" fillId="3" borderId="14" xfId="1" applyNumberFormat="1" applyFont="1" applyFill="1" applyBorder="1" applyAlignment="1">
      <alignment horizontal="right" vertical="top" wrapText="1"/>
    </xf>
    <xf numFmtId="4" fontId="2" fillId="0" borderId="14" xfId="1" applyNumberFormat="1" applyFont="1" applyFill="1" applyBorder="1" applyAlignment="1">
      <alignment horizontal="right" vertical="top" wrapText="1"/>
    </xf>
    <xf numFmtId="0" fontId="8" fillId="6" borderId="31" xfId="0" applyFont="1" applyFill="1" applyBorder="1" applyAlignment="1">
      <alignment horizontal="center"/>
    </xf>
    <xf numFmtId="4" fontId="8" fillId="6" borderId="32" xfId="0" applyNumberFormat="1" applyFont="1" applyFill="1" applyBorder="1" applyAlignment="1">
      <alignment horizontal="center"/>
    </xf>
    <xf numFmtId="4" fontId="8" fillId="6" borderId="33" xfId="0" applyNumberFormat="1" applyFont="1" applyFill="1" applyBorder="1" applyAlignment="1">
      <alignment horizontal="center"/>
    </xf>
    <xf numFmtId="3" fontId="3" fillId="0" borderId="13" xfId="0" applyNumberFormat="1" applyFont="1" applyBorder="1" applyAlignment="1">
      <alignment horizontal="center" vertical="center"/>
    </xf>
    <xf numFmtId="3" fontId="19" fillId="0" borderId="12" xfId="0" applyNumberFormat="1" applyFont="1" applyBorder="1" applyAlignment="1">
      <alignment horizontal="center" vertical="center"/>
    </xf>
    <xf numFmtId="9" fontId="19" fillId="0" borderId="12" xfId="0" applyNumberFormat="1" applyFont="1" applyBorder="1" applyAlignment="1">
      <alignment horizontal="center" vertical="center"/>
    </xf>
    <xf numFmtId="9" fontId="19" fillId="0" borderId="13" xfId="0" applyNumberFormat="1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9" fontId="19" fillId="0" borderId="1" xfId="0" applyNumberFormat="1" applyFont="1" applyBorder="1" applyAlignment="1">
      <alignment horizontal="center" vertical="center"/>
    </xf>
    <xf numFmtId="9" fontId="19" fillId="0" borderId="10" xfId="0" applyNumberFormat="1" applyFont="1" applyBorder="1" applyAlignment="1">
      <alignment horizontal="left" vertical="center" wrapText="1"/>
    </xf>
    <xf numFmtId="9" fontId="19" fillId="0" borderId="10" xfId="0" applyNumberFormat="1" applyFont="1" applyBorder="1" applyAlignment="1">
      <alignment horizontal="center" vertical="center"/>
    </xf>
    <xf numFmtId="4" fontId="19" fillId="0" borderId="1" xfId="1" applyNumberFormat="1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/>
    </xf>
    <xf numFmtId="9" fontId="19" fillId="0" borderId="26" xfId="0" applyNumberFormat="1" applyFont="1" applyBorder="1" applyAlignment="1">
      <alignment horizontal="center" vertical="center"/>
    </xf>
    <xf numFmtId="9" fontId="19" fillId="0" borderId="27" xfId="0" applyNumberFormat="1" applyFont="1" applyBorder="1" applyAlignment="1">
      <alignment horizontal="center" vertical="center"/>
    </xf>
    <xf numFmtId="0" fontId="3" fillId="0" borderId="11" xfId="4" applyFont="1" applyBorder="1" applyAlignment="1">
      <alignment horizontal="left" vertical="center" wrapText="1"/>
    </xf>
    <xf numFmtId="0" fontId="3" fillId="0" borderId="12" xfId="4" applyFont="1" applyBorder="1" applyAlignment="1">
      <alignment horizontal="left" vertical="center" wrapText="1"/>
    </xf>
    <xf numFmtId="164" fontId="3" fillId="0" borderId="12" xfId="1" applyFont="1" applyBorder="1" applyAlignment="1">
      <alignment horizontal="right" vertical="center" indent="1"/>
    </xf>
    <xf numFmtId="164" fontId="3" fillId="0" borderId="12" xfId="1" applyFont="1" applyBorder="1" applyAlignment="1">
      <alignment vertical="center" wrapText="1"/>
    </xf>
    <xf numFmtId="0" fontId="3" fillId="0" borderId="13" xfId="4" applyFont="1" applyBorder="1" applyAlignment="1">
      <alignment horizontal="justify" vertical="center" wrapText="1"/>
    </xf>
    <xf numFmtId="0" fontId="3" fillId="0" borderId="9" xfId="4" applyFont="1" applyBorder="1" applyAlignment="1">
      <alignment horizontal="left" vertical="center" wrapText="1"/>
    </xf>
    <xf numFmtId="0" fontId="3" fillId="0" borderId="1" xfId="4" applyFont="1" applyBorder="1" applyAlignment="1">
      <alignment horizontal="left" vertical="center" wrapText="1"/>
    </xf>
    <xf numFmtId="0" fontId="3" fillId="0" borderId="14" xfId="4" applyFont="1" applyBorder="1" applyAlignment="1">
      <alignment horizontal="left" vertical="center" wrapText="1"/>
    </xf>
    <xf numFmtId="164" fontId="3" fillId="0" borderId="1" xfId="1" applyFont="1" applyBorder="1" applyAlignment="1">
      <alignment horizontal="right" vertical="center"/>
    </xf>
    <xf numFmtId="49" fontId="3" fillId="0" borderId="1" xfId="4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4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164" fontId="0" fillId="0" borderId="0" xfId="0" applyNumberFormat="1"/>
    <xf numFmtId="0" fontId="3" fillId="0" borderId="23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3" fillId="0" borderId="14" xfId="0" quotePrefix="1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4" fontId="3" fillId="0" borderId="14" xfId="0" applyNumberFormat="1" applyFont="1" applyBorder="1" applyAlignment="1">
      <alignment horizontal="right" vertical="center" wrapText="1"/>
    </xf>
    <xf numFmtId="10" fontId="3" fillId="0" borderId="24" xfId="2" applyNumberFormat="1" applyFont="1" applyFill="1" applyBorder="1" applyAlignment="1">
      <alignment horizontal="right" vertical="center" wrapText="1"/>
    </xf>
    <xf numFmtId="164" fontId="0" fillId="0" borderId="0" xfId="1" applyFont="1"/>
    <xf numFmtId="43" fontId="24" fillId="0" borderId="0" xfId="0" applyNumberFormat="1" applyFont="1"/>
    <xf numFmtId="43" fontId="10" fillId="0" borderId="1" xfId="5" applyFont="1" applyBorder="1" applyAlignment="1">
      <alignment vertical="center"/>
    </xf>
    <xf numFmtId="0" fontId="26" fillId="8" borderId="34" xfId="0" applyFont="1" applyFill="1" applyBorder="1"/>
    <xf numFmtId="0" fontId="26" fillId="8" borderId="35" xfId="0" applyFont="1" applyFill="1" applyBorder="1"/>
    <xf numFmtId="0" fontId="26" fillId="8" borderId="36" xfId="0" applyFont="1" applyFill="1" applyBorder="1"/>
    <xf numFmtId="0" fontId="3" fillId="2" borderId="1" xfId="0" applyFont="1" applyFill="1" applyBorder="1" applyAlignment="1">
      <alignment horizontal="left" vertical="top" wrapText="1"/>
    </xf>
    <xf numFmtId="0" fontId="3" fillId="2" borderId="23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19" xfId="0" applyFont="1" applyFill="1" applyBorder="1" applyAlignment="1">
      <alignment horizontal="center" vertical="top" wrapText="1"/>
    </xf>
    <xf numFmtId="0" fontId="3" fillId="2" borderId="24" xfId="0" applyFont="1" applyFill="1" applyBorder="1" applyAlignment="1">
      <alignment horizontal="center" vertical="top" wrapText="1"/>
    </xf>
    <xf numFmtId="164" fontId="30" fillId="6" borderId="12" xfId="1" applyFont="1" applyFill="1" applyBorder="1"/>
    <xf numFmtId="164" fontId="30" fillId="7" borderId="26" xfId="1" applyFont="1" applyFill="1" applyBorder="1" applyAlignment="1"/>
    <xf numFmtId="164" fontId="30" fillId="7" borderId="26" xfId="1" applyFont="1" applyFill="1" applyBorder="1"/>
    <xf numFmtId="164" fontId="30" fillId="9" borderId="27" xfId="1" applyFont="1" applyFill="1" applyBorder="1"/>
    <xf numFmtId="0" fontId="0" fillId="0" borderId="37" xfId="0" applyBorder="1"/>
    <xf numFmtId="0" fontId="3" fillId="2" borderId="6" xfId="0" applyFont="1" applyFill="1" applyBorder="1" applyAlignment="1">
      <alignment horizontal="center" vertical="top" wrapText="1"/>
    </xf>
    <xf numFmtId="0" fontId="3" fillId="2" borderId="20" xfId="0" applyFont="1" applyFill="1" applyBorder="1" applyAlignment="1">
      <alignment horizontal="center" vertical="top" wrapText="1"/>
    </xf>
    <xf numFmtId="0" fontId="3" fillId="2" borderId="21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left" wrapText="1"/>
    </xf>
    <xf numFmtId="164" fontId="30" fillId="9" borderId="12" xfId="1" applyFont="1" applyFill="1" applyBorder="1" applyAlignment="1">
      <alignment horizontal="center"/>
    </xf>
    <xf numFmtId="164" fontId="30" fillId="6" borderId="11" xfId="1" applyFont="1" applyFill="1" applyBorder="1" applyAlignment="1">
      <alignment horizontal="center"/>
    </xf>
    <xf numFmtId="164" fontId="30" fillId="6" borderId="12" xfId="1" applyFont="1" applyFill="1" applyBorder="1" applyAlignment="1">
      <alignment horizontal="center"/>
    </xf>
    <xf numFmtId="164" fontId="30" fillId="7" borderId="25" xfId="1" applyFont="1" applyFill="1" applyBorder="1" applyAlignment="1">
      <alignment horizontal="center"/>
    </xf>
    <xf numFmtId="164" fontId="30" fillId="7" borderId="26" xfId="1" applyFont="1" applyFill="1" applyBorder="1" applyAlignment="1">
      <alignment horizontal="center"/>
    </xf>
    <xf numFmtId="164" fontId="30" fillId="9" borderId="13" xfId="1" applyFont="1" applyFill="1" applyBorder="1" applyAlignment="1">
      <alignment horizontal="center"/>
    </xf>
    <xf numFmtId="164" fontId="30" fillId="9" borderId="26" xfId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2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23" fillId="0" borderId="30" xfId="0" applyFont="1" applyBorder="1" applyAlignment="1">
      <alignment horizontal="left"/>
    </xf>
    <xf numFmtId="0" fontId="12" fillId="4" borderId="14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4" fontId="28" fillId="0" borderId="12" xfId="5" applyNumberFormat="1" applyFont="1" applyFill="1" applyBorder="1" applyAlignment="1">
      <alignment horizontal="center" vertical="top"/>
    </xf>
    <xf numFmtId="4" fontId="28" fillId="0" borderId="1" xfId="5" applyNumberFormat="1" applyFont="1" applyFill="1" applyBorder="1" applyAlignment="1">
      <alignment horizontal="center" vertical="top"/>
    </xf>
    <xf numFmtId="0" fontId="10" fillId="0" borderId="12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  <xf numFmtId="0" fontId="10" fillId="0" borderId="12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10" fillId="0" borderId="12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3" fontId="28" fillId="0" borderId="12" xfId="5" applyFont="1" applyFill="1" applyBorder="1" applyAlignment="1">
      <alignment horizontal="center" vertical="top"/>
    </xf>
    <xf numFmtId="43" fontId="28" fillId="0" borderId="1" xfId="5" applyFont="1" applyFill="1" applyBorder="1" applyAlignment="1">
      <alignment horizontal="center" vertical="top"/>
    </xf>
    <xf numFmtId="0" fontId="12" fillId="4" borderId="2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top"/>
    </xf>
    <xf numFmtId="0" fontId="10" fillId="0" borderId="9" xfId="0" applyFont="1" applyBorder="1" applyAlignment="1">
      <alignment horizontal="center" vertical="top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</cellXfs>
  <cellStyles count="6">
    <cellStyle name="Dziesiętny" xfId="1" builtinId="3"/>
    <cellStyle name="Dziesiętny 2" xfId="3" xr:uid="{00000000-0005-0000-0000-000001000000}"/>
    <cellStyle name="Dziesiętny 3" xfId="5" xr:uid="{76440A62-10B8-4A81-B554-6CD95D627ABC}"/>
    <cellStyle name="Normalny" xfId="0" builtinId="0"/>
    <cellStyle name="Normalny 2" xfId="4" xr:uid="{EF557C47-1C9F-4C08-B079-E62698B17856}"/>
    <cellStyle name="Procentowy" xfId="2" builtinId="5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DPE\02%20NOWA%20PERSPEKTYWA%202014%20-%202020\zdrowie\Plan%20Dzia&#322;ania%202018\Pierwotny%20PD%20-%20listopad%202017\Plan_dzialan_w_sektorze_zdrowia%202018%20RPO_W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EFFE1DE-B3B9-4478-9689-1702B5C2AD1C}" name="Tabela1" displayName="Tabela1" ref="A2:A6" totalsRowShown="0">
  <autoFilter ref="A2:A6" xr:uid="{3EFFE1DE-B3B9-4478-9689-1702B5C2AD1C}"/>
  <tableColumns count="1">
    <tableColumn id="1" xr3:uid="{7B716C25-6B8C-4D8B-B473-2C58B0E58EE9}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R18"/>
  <sheetViews>
    <sheetView zoomScale="70" zoomScaleNormal="70" zoomScaleSheetLayoutView="90" workbookViewId="0"/>
  </sheetViews>
  <sheetFormatPr defaultRowHeight="15" x14ac:dyDescent="0.25"/>
  <cols>
    <col min="1" max="1" width="13.42578125" customWidth="1"/>
    <col min="2" max="2" width="30.28515625" customWidth="1"/>
    <col min="3" max="3" width="16.85546875" customWidth="1"/>
    <col min="4" max="4" width="15.5703125" customWidth="1"/>
    <col min="5" max="5" width="9.42578125" customWidth="1"/>
    <col min="6" max="6" width="8.7109375" customWidth="1"/>
    <col min="7" max="7" width="19.7109375" customWidth="1"/>
    <col min="8" max="8" width="18.5703125" customWidth="1"/>
    <col min="9" max="9" width="15.42578125" bestFit="1" customWidth="1"/>
    <col min="10" max="10" width="18.5703125" customWidth="1"/>
    <col min="11" max="11" width="17.28515625" customWidth="1"/>
    <col min="12" max="12" width="16.42578125" customWidth="1"/>
    <col min="13" max="13" width="13.42578125" customWidth="1"/>
    <col min="14" max="14" width="22.85546875" bestFit="1" customWidth="1"/>
    <col min="15" max="15" width="32.42578125" customWidth="1"/>
    <col min="16" max="16" width="17.5703125" customWidth="1"/>
    <col min="17" max="17" width="15.140625" customWidth="1"/>
    <col min="18" max="18" width="31" customWidth="1"/>
  </cols>
  <sheetData>
    <row r="2" spans="1:18" s="3" customFormat="1" ht="24.75" customHeight="1" x14ac:dyDescent="0.2">
      <c r="A2" s="1" t="s">
        <v>10</v>
      </c>
      <c r="B2" s="1" t="s">
        <v>107</v>
      </c>
      <c r="O2" s="97"/>
    </row>
    <row r="3" spans="1:18" x14ac:dyDescent="0.25">
      <c r="A3" s="1"/>
      <c r="C3" s="2"/>
      <c r="D3" s="2"/>
      <c r="E3" s="2"/>
      <c r="F3" s="2"/>
      <c r="G3" s="2"/>
    </row>
    <row r="4" spans="1:18" s="3" customFormat="1" ht="12" customHeight="1" x14ac:dyDescent="0.2">
      <c r="A4" s="162" t="s">
        <v>108</v>
      </c>
      <c r="B4" s="162"/>
      <c r="C4" s="162"/>
      <c r="D4" s="162"/>
      <c r="E4" s="162"/>
      <c r="F4" s="162"/>
      <c r="G4" s="162"/>
      <c r="H4" s="162"/>
      <c r="I4" s="162"/>
      <c r="J4" s="162"/>
    </row>
    <row r="5" spans="1:18" ht="15.75" thickBot="1" x14ac:dyDescent="0.3"/>
    <row r="6" spans="1:18" ht="15" customHeight="1" x14ac:dyDescent="0.25">
      <c r="A6" s="174" t="s">
        <v>15</v>
      </c>
      <c r="B6" s="170" t="s">
        <v>14</v>
      </c>
      <c r="C6" s="170" t="s">
        <v>88</v>
      </c>
      <c r="D6" s="170" t="s">
        <v>89</v>
      </c>
      <c r="E6" s="170" t="s">
        <v>13</v>
      </c>
      <c r="F6" s="170" t="s">
        <v>12</v>
      </c>
      <c r="G6" s="159" t="s">
        <v>98</v>
      </c>
      <c r="H6" s="160"/>
      <c r="I6" s="159" t="s">
        <v>99</v>
      </c>
      <c r="J6" s="161"/>
      <c r="K6" s="161"/>
      <c r="L6" s="160"/>
      <c r="M6" s="170" t="s">
        <v>100</v>
      </c>
      <c r="N6" s="170" t="s">
        <v>101</v>
      </c>
      <c r="O6" s="170" t="s">
        <v>102</v>
      </c>
      <c r="P6" s="170" t="s">
        <v>103</v>
      </c>
      <c r="Q6" s="170" t="s">
        <v>104</v>
      </c>
      <c r="R6" s="172" t="s">
        <v>97</v>
      </c>
    </row>
    <row r="7" spans="1:18" ht="83.25" customHeight="1" x14ac:dyDescent="0.25">
      <c r="A7" s="175"/>
      <c r="B7" s="171"/>
      <c r="C7" s="171"/>
      <c r="D7" s="171"/>
      <c r="E7" s="171"/>
      <c r="F7" s="171"/>
      <c r="G7" s="149" t="s">
        <v>90</v>
      </c>
      <c r="H7" s="149" t="s">
        <v>91</v>
      </c>
      <c r="I7" s="149" t="s">
        <v>92</v>
      </c>
      <c r="J7" s="149" t="s">
        <v>93</v>
      </c>
      <c r="K7" s="149" t="s">
        <v>273</v>
      </c>
      <c r="L7" s="149" t="s">
        <v>94</v>
      </c>
      <c r="M7" s="171"/>
      <c r="N7" s="171"/>
      <c r="O7" s="171"/>
      <c r="P7" s="171"/>
      <c r="Q7" s="171"/>
      <c r="R7" s="173"/>
    </row>
    <row r="8" spans="1:18" ht="16.5" customHeight="1" thickBot="1" x14ac:dyDescent="0.3">
      <c r="A8" s="150">
        <v>1</v>
      </c>
      <c r="B8" s="151">
        <v>2</v>
      </c>
      <c r="C8" s="151">
        <v>3</v>
      </c>
      <c r="D8" s="151">
        <v>4</v>
      </c>
      <c r="E8" s="151">
        <v>5</v>
      </c>
      <c r="F8" s="151">
        <v>6</v>
      </c>
      <c r="G8" s="151">
        <v>7</v>
      </c>
      <c r="H8" s="151">
        <v>8</v>
      </c>
      <c r="I8" s="151" t="s">
        <v>95</v>
      </c>
      <c r="J8" s="151">
        <v>10</v>
      </c>
      <c r="K8" s="151">
        <v>11</v>
      </c>
      <c r="L8" s="151">
        <v>12</v>
      </c>
      <c r="M8" s="151">
        <v>13</v>
      </c>
      <c r="N8" s="151" t="s">
        <v>96</v>
      </c>
      <c r="O8" s="152">
        <v>15</v>
      </c>
      <c r="P8" s="152">
        <v>16</v>
      </c>
      <c r="Q8" s="152">
        <v>17</v>
      </c>
      <c r="R8" s="153">
        <v>18</v>
      </c>
    </row>
    <row r="9" spans="1:18" ht="60" x14ac:dyDescent="0.25">
      <c r="A9" s="119" t="s">
        <v>109</v>
      </c>
      <c r="B9" s="120" t="s">
        <v>58</v>
      </c>
      <c r="C9" s="120" t="s">
        <v>109</v>
      </c>
      <c r="D9" s="120" t="s">
        <v>110</v>
      </c>
      <c r="E9" s="120">
        <v>107</v>
      </c>
      <c r="F9" s="120" t="s">
        <v>111</v>
      </c>
      <c r="G9" s="42" t="s">
        <v>112</v>
      </c>
      <c r="H9" s="42">
        <v>9400100</v>
      </c>
      <c r="I9" s="42">
        <f>J9+L9</f>
        <v>1539255</v>
      </c>
      <c r="J9" s="42">
        <v>1105895</v>
      </c>
      <c r="K9" s="42" t="s">
        <v>112</v>
      </c>
      <c r="L9" s="42">
        <v>433360</v>
      </c>
      <c r="M9" s="42">
        <v>119587</v>
      </c>
      <c r="N9" s="42">
        <f>H9+I9+M9</f>
        <v>11058942</v>
      </c>
      <c r="O9" s="121">
        <v>42367061.880000003</v>
      </c>
      <c r="P9" s="122">
        <v>49873604.060000002</v>
      </c>
      <c r="Q9" s="122">
        <v>49873604.060000002</v>
      </c>
      <c r="R9" s="123" t="s">
        <v>263</v>
      </c>
    </row>
    <row r="10" spans="1:18" ht="84" x14ac:dyDescent="0.25">
      <c r="A10" s="124" t="s">
        <v>120</v>
      </c>
      <c r="B10" s="125" t="s">
        <v>121</v>
      </c>
      <c r="C10" s="125" t="s">
        <v>122</v>
      </c>
      <c r="D10" s="126" t="s">
        <v>123</v>
      </c>
      <c r="E10" s="125">
        <v>112</v>
      </c>
      <c r="F10" s="125" t="s">
        <v>124</v>
      </c>
      <c r="G10" s="41" t="s">
        <v>112</v>
      </c>
      <c r="H10" s="41">
        <v>1477044</v>
      </c>
      <c r="I10" s="40">
        <f>J10+K10</f>
        <v>224295</v>
      </c>
      <c r="J10" s="40">
        <v>175034</v>
      </c>
      <c r="K10" s="40">
        <v>49261</v>
      </c>
      <c r="L10" s="40" t="s">
        <v>112</v>
      </c>
      <c r="M10" s="40">
        <v>49329</v>
      </c>
      <c r="N10" s="40">
        <f>H10+I10+M10</f>
        <v>1750668</v>
      </c>
      <c r="O10" s="127">
        <v>6816264.4700000007</v>
      </c>
      <c r="P10" s="127">
        <v>8019134.7000000002</v>
      </c>
      <c r="Q10" s="127">
        <v>8019134.7000000002</v>
      </c>
      <c r="R10" s="99" t="s">
        <v>112</v>
      </c>
    </row>
    <row r="11" spans="1:18" ht="24" x14ac:dyDescent="0.25">
      <c r="A11" s="124" t="s">
        <v>117</v>
      </c>
      <c r="B11" s="125" t="s">
        <v>118</v>
      </c>
      <c r="C11" s="125" t="s">
        <v>117</v>
      </c>
      <c r="D11" s="125" t="s">
        <v>112</v>
      </c>
      <c r="E11" s="125" t="s">
        <v>16</v>
      </c>
      <c r="F11" s="125" t="s">
        <v>119</v>
      </c>
      <c r="G11" s="41">
        <v>0</v>
      </c>
      <c r="H11" s="41" t="s">
        <v>112</v>
      </c>
      <c r="I11" s="40" t="s">
        <v>112</v>
      </c>
      <c r="J11" s="40" t="s">
        <v>112</v>
      </c>
      <c r="K11" s="40" t="s">
        <v>112</v>
      </c>
      <c r="L11" s="40" t="s">
        <v>112</v>
      </c>
      <c r="M11" s="40" t="s">
        <v>112</v>
      </c>
      <c r="N11" s="40" t="s">
        <v>112</v>
      </c>
      <c r="O11" s="95" t="s">
        <v>112</v>
      </c>
      <c r="P11" s="96" t="s">
        <v>112</v>
      </c>
      <c r="Q11" s="96" t="s">
        <v>112</v>
      </c>
      <c r="R11" s="99" t="s">
        <v>112</v>
      </c>
    </row>
    <row r="12" spans="1:18" ht="24" x14ac:dyDescent="0.25">
      <c r="A12" s="124" t="s">
        <v>113</v>
      </c>
      <c r="B12" s="125" t="s">
        <v>114</v>
      </c>
      <c r="C12" s="125" t="s">
        <v>115</v>
      </c>
      <c r="D12" s="125" t="s">
        <v>116</v>
      </c>
      <c r="E12" s="128" t="s">
        <v>260</v>
      </c>
      <c r="F12" s="125" t="s">
        <v>59</v>
      </c>
      <c r="G12" s="41">
        <v>62909549</v>
      </c>
      <c r="H12" s="41" t="s">
        <v>112</v>
      </c>
      <c r="I12" s="40">
        <f>J12+K12+L12</f>
        <v>10842745</v>
      </c>
      <c r="J12" s="40">
        <v>3369154</v>
      </c>
      <c r="K12" s="40">
        <f>754242+4451465</f>
        <v>5205707</v>
      </c>
      <c r="L12" s="40">
        <v>2267884</v>
      </c>
      <c r="M12" s="40">
        <v>258941</v>
      </c>
      <c r="N12" s="40">
        <f>G12+I12+M12</f>
        <v>74011235</v>
      </c>
      <c r="O12" s="129">
        <v>280301156.93000001</v>
      </c>
      <c r="P12" s="130">
        <v>336933543.44</v>
      </c>
      <c r="Q12" s="130">
        <v>404756539.02999997</v>
      </c>
      <c r="R12" s="98" t="s">
        <v>112</v>
      </c>
    </row>
    <row r="13" spans="1:18" ht="114.75" customHeight="1" x14ac:dyDescent="0.25">
      <c r="A13" s="124" t="s">
        <v>113</v>
      </c>
      <c r="B13" s="125" t="s">
        <v>114</v>
      </c>
      <c r="C13" s="125" t="s">
        <v>261</v>
      </c>
      <c r="D13" s="131" t="s">
        <v>262</v>
      </c>
      <c r="E13" s="132" t="s">
        <v>260</v>
      </c>
      <c r="F13" s="125" t="s">
        <v>59</v>
      </c>
      <c r="G13" s="129">
        <v>681818</v>
      </c>
      <c r="H13" s="133" t="s">
        <v>112</v>
      </c>
      <c r="I13" s="129">
        <f>K13</f>
        <v>120320.82</v>
      </c>
      <c r="J13" s="133" t="s">
        <v>112</v>
      </c>
      <c r="K13" s="129">
        <v>120320.82</v>
      </c>
      <c r="L13" s="133" t="s">
        <v>112</v>
      </c>
      <c r="M13" s="133" t="s">
        <v>112</v>
      </c>
      <c r="N13" s="129">
        <f>G13+I13</f>
        <v>802138.82000000007</v>
      </c>
      <c r="O13" s="129">
        <v>2999649.93</v>
      </c>
      <c r="P13" s="129">
        <v>3528999.94</v>
      </c>
      <c r="Q13" s="129">
        <v>3528999.94</v>
      </c>
      <c r="R13" s="134" t="s">
        <v>112</v>
      </c>
    </row>
    <row r="14" spans="1:18" ht="35.450000000000003" customHeight="1" thickBot="1" x14ac:dyDescent="0.3">
      <c r="A14" s="136" t="s">
        <v>256</v>
      </c>
      <c r="B14" s="137" t="s">
        <v>257</v>
      </c>
      <c r="C14" s="138" t="s">
        <v>256</v>
      </c>
      <c r="D14" s="126" t="s">
        <v>258</v>
      </c>
      <c r="E14" s="139" t="s">
        <v>260</v>
      </c>
      <c r="F14" s="140" t="s">
        <v>259</v>
      </c>
      <c r="G14" s="141">
        <v>1177536</v>
      </c>
      <c r="H14" s="141" t="s">
        <v>112</v>
      </c>
      <c r="I14" s="141" t="s">
        <v>112</v>
      </c>
      <c r="J14" s="141" t="s">
        <v>112</v>
      </c>
      <c r="K14" s="141" t="s">
        <v>112</v>
      </c>
      <c r="L14" s="141" t="s">
        <v>112</v>
      </c>
      <c r="M14" s="141" t="s">
        <v>112</v>
      </c>
      <c r="N14" s="141">
        <f>G14</f>
        <v>1177536</v>
      </c>
      <c r="O14" s="141" t="s">
        <v>112</v>
      </c>
      <c r="P14" s="141" t="s">
        <v>112</v>
      </c>
      <c r="Q14" s="141" t="s">
        <v>112</v>
      </c>
      <c r="R14" s="142" t="s">
        <v>112</v>
      </c>
    </row>
    <row r="15" spans="1:18" s="143" customFormat="1" x14ac:dyDescent="0.25">
      <c r="A15" s="164" t="s">
        <v>270</v>
      </c>
      <c r="B15" s="165"/>
      <c r="C15" s="165"/>
      <c r="D15" s="165"/>
      <c r="E15" s="165"/>
      <c r="F15" s="165"/>
      <c r="G15" s="154">
        <f>SUM(G9:G14)</f>
        <v>64768903</v>
      </c>
      <c r="H15" s="154">
        <f t="shared" ref="H15" si="0">SUM(H9:H14)</f>
        <v>10877144</v>
      </c>
      <c r="I15" s="163"/>
      <c r="J15" s="163"/>
      <c r="K15" s="163"/>
      <c r="L15" s="163"/>
      <c r="M15" s="163"/>
      <c r="N15" s="163"/>
      <c r="O15" s="163"/>
      <c r="P15" s="163"/>
      <c r="Q15" s="163"/>
      <c r="R15" s="168"/>
    </row>
    <row r="16" spans="1:18" s="143" customFormat="1" ht="15.75" thickBot="1" x14ac:dyDescent="0.3">
      <c r="A16" s="166" t="s">
        <v>267</v>
      </c>
      <c r="B16" s="167"/>
      <c r="C16" s="167"/>
      <c r="D16" s="167"/>
      <c r="E16" s="167"/>
      <c r="F16" s="167"/>
      <c r="G16" s="155">
        <f>G15*E18</f>
        <v>297677878.18800002</v>
      </c>
      <c r="H16" s="155">
        <f>H15*E18</f>
        <v>49991353.824000001</v>
      </c>
      <c r="I16" s="169"/>
      <c r="J16" s="169"/>
      <c r="K16" s="169"/>
      <c r="L16" s="169"/>
      <c r="M16" s="169"/>
      <c r="N16" s="169"/>
      <c r="O16" s="156">
        <f>SUM(O9:O14)</f>
        <v>332484133.21000004</v>
      </c>
      <c r="P16" s="156">
        <f t="shared" ref="P16:Q16" si="1">SUM(P9:P14)</f>
        <v>398355282.13999999</v>
      </c>
      <c r="Q16" s="156">
        <f t="shared" si="1"/>
        <v>466178277.72999996</v>
      </c>
      <c r="R16" s="157"/>
    </row>
    <row r="17" spans="4:7" ht="15.75" thickBot="1" x14ac:dyDescent="0.3">
      <c r="G17" s="135"/>
    </row>
    <row r="18" spans="4:7" ht="15.75" thickBot="1" x14ac:dyDescent="0.3">
      <c r="D18" s="146" t="s">
        <v>268</v>
      </c>
      <c r="E18" s="147">
        <v>4.5960000000000001</v>
      </c>
      <c r="F18" s="148" t="s">
        <v>269</v>
      </c>
    </row>
  </sheetData>
  <mergeCells count="20">
    <mergeCell ref="A16:F16"/>
    <mergeCell ref="O15:R15"/>
    <mergeCell ref="I16:N16"/>
    <mergeCell ref="M6:M7"/>
    <mergeCell ref="N6:N7"/>
    <mergeCell ref="R6:R7"/>
    <mergeCell ref="Q6:Q7"/>
    <mergeCell ref="P6:P7"/>
    <mergeCell ref="O6:O7"/>
    <mergeCell ref="A6:A7"/>
    <mergeCell ref="B6:B7"/>
    <mergeCell ref="C6:C7"/>
    <mergeCell ref="D6:D7"/>
    <mergeCell ref="E6:E7"/>
    <mergeCell ref="F6:F7"/>
    <mergeCell ref="G6:H6"/>
    <mergeCell ref="I6:L6"/>
    <mergeCell ref="A4:J4"/>
    <mergeCell ref="I15:N15"/>
    <mergeCell ref="A15:F15"/>
  </mergeCells>
  <pageMargins left="0.7" right="0.7" top="0.75" bottom="0.75" header="0.3" footer="0.3"/>
  <pageSetup paperSize="9" fitToWidth="0" orientation="landscape" r:id="rId1"/>
  <ignoredErrors>
    <ignoredError sqref="E13:E14 E11:E12" numberStoredAsText="1"/>
    <ignoredError sqref="N1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0"/>
  <sheetViews>
    <sheetView zoomScale="70" zoomScaleNormal="70" zoomScaleSheetLayoutView="85" workbookViewId="0">
      <pane ySplit="6" topLeftCell="A7" activePane="bottomLeft" state="frozen"/>
      <selection activeCell="E1" sqref="E1"/>
      <selection pane="bottomLeft"/>
    </sheetView>
  </sheetViews>
  <sheetFormatPr defaultColWidth="9.140625" defaultRowHeight="12" x14ac:dyDescent="0.2"/>
  <cols>
    <col min="1" max="1" width="8.85546875" style="8" customWidth="1"/>
    <col min="2" max="2" width="16.85546875" style="5" customWidth="1"/>
    <col min="3" max="3" width="13" style="5" customWidth="1"/>
    <col min="4" max="4" width="17.140625" style="6" customWidth="1"/>
    <col min="5" max="5" width="81.7109375" style="6" customWidth="1"/>
    <col min="6" max="6" width="16.5703125" style="6" customWidth="1"/>
    <col min="7" max="7" width="18.28515625" style="6" customWidth="1"/>
    <col min="8" max="8" width="19.5703125" style="6" customWidth="1"/>
    <col min="9" max="9" width="19.28515625" style="6" customWidth="1"/>
    <col min="10" max="10" width="22.5703125" style="6" customWidth="1"/>
    <col min="11" max="11" width="15" style="6" customWidth="1"/>
    <col min="12" max="12" width="24.5703125" style="6" customWidth="1"/>
    <col min="13" max="13" width="15" style="6" customWidth="1"/>
    <col min="14" max="14" width="9.140625" style="6"/>
    <col min="15" max="15" width="12.7109375" style="6" bestFit="1" customWidth="1"/>
    <col min="16" max="16384" width="9.140625" style="6"/>
  </cols>
  <sheetData>
    <row r="2" spans="1:15" x14ac:dyDescent="0.2">
      <c r="A2" s="4" t="s">
        <v>107</v>
      </c>
    </row>
    <row r="4" spans="1:15" x14ac:dyDescent="0.2">
      <c r="A4" s="7" t="s">
        <v>17</v>
      </c>
    </row>
    <row r="5" spans="1:15" ht="12.75" thickBot="1" x14ac:dyDescent="0.25"/>
    <row r="6" spans="1:15" s="12" customFormat="1" ht="72" x14ac:dyDescent="0.25">
      <c r="A6" s="9" t="s">
        <v>0</v>
      </c>
      <c r="B6" s="10" t="s">
        <v>1</v>
      </c>
      <c r="C6" s="10" t="s">
        <v>2</v>
      </c>
      <c r="D6" s="10" t="s">
        <v>3</v>
      </c>
      <c r="E6" s="10" t="s">
        <v>4</v>
      </c>
      <c r="F6" s="10" t="s">
        <v>5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18</v>
      </c>
      <c r="L6" s="11" t="s">
        <v>19</v>
      </c>
    </row>
    <row r="7" spans="1:15" s="13" customFormat="1" ht="36" x14ac:dyDescent="0.2">
      <c r="A7" s="43" t="s">
        <v>55</v>
      </c>
      <c r="B7" s="44" t="s">
        <v>125</v>
      </c>
      <c r="C7" s="44" t="s">
        <v>11</v>
      </c>
      <c r="D7" s="44" t="s">
        <v>126</v>
      </c>
      <c r="E7" s="45" t="s">
        <v>127</v>
      </c>
      <c r="F7" s="46">
        <v>26137500</v>
      </c>
      <c r="G7" s="46">
        <v>4612500</v>
      </c>
      <c r="H7" s="45" t="s">
        <v>128</v>
      </c>
      <c r="I7" s="45" t="s">
        <v>129</v>
      </c>
      <c r="J7" s="45" t="s">
        <v>68</v>
      </c>
      <c r="K7" s="45">
        <v>2017</v>
      </c>
      <c r="L7" s="47" t="s">
        <v>130</v>
      </c>
      <c r="O7" s="15"/>
    </row>
    <row r="8" spans="1:15" s="13" customFormat="1" ht="36" x14ac:dyDescent="0.2">
      <c r="A8" s="43" t="s">
        <v>55</v>
      </c>
      <c r="B8" s="44" t="s">
        <v>131</v>
      </c>
      <c r="C8" s="44" t="s">
        <v>11</v>
      </c>
      <c r="D8" s="44" t="s">
        <v>132</v>
      </c>
      <c r="E8" s="45" t="s">
        <v>133</v>
      </c>
      <c r="F8" s="46">
        <v>5125891.8499999996</v>
      </c>
      <c r="G8" s="46">
        <v>904569.15</v>
      </c>
      <c r="H8" s="45" t="s">
        <v>134</v>
      </c>
      <c r="I8" s="45" t="s">
        <v>135</v>
      </c>
      <c r="J8" s="45" t="s">
        <v>71</v>
      </c>
      <c r="K8" s="45">
        <v>2019</v>
      </c>
      <c r="L8" s="47" t="s">
        <v>136</v>
      </c>
      <c r="O8" s="15"/>
    </row>
    <row r="9" spans="1:15" ht="51" x14ac:dyDescent="0.2">
      <c r="A9" s="43" t="s">
        <v>55</v>
      </c>
      <c r="B9" s="44" t="s">
        <v>137</v>
      </c>
      <c r="C9" s="44" t="s">
        <v>11</v>
      </c>
      <c r="D9" s="44" t="s">
        <v>61</v>
      </c>
      <c r="E9" s="45" t="s">
        <v>138</v>
      </c>
      <c r="F9" s="46">
        <v>1789473.69</v>
      </c>
      <c r="G9" s="46">
        <v>315789</v>
      </c>
      <c r="H9" s="45" t="s">
        <v>139</v>
      </c>
      <c r="I9" s="45" t="s">
        <v>140</v>
      </c>
      <c r="J9" s="45" t="s">
        <v>141</v>
      </c>
      <c r="K9" s="45">
        <v>2016</v>
      </c>
      <c r="L9" s="48" t="s">
        <v>142</v>
      </c>
      <c r="O9" s="14"/>
    </row>
    <row r="10" spans="1:15" ht="36" x14ac:dyDescent="0.2">
      <c r="A10" s="43" t="s">
        <v>55</v>
      </c>
      <c r="B10" s="44" t="s">
        <v>143</v>
      </c>
      <c r="C10" s="44" t="s">
        <v>11</v>
      </c>
      <c r="D10" s="44" t="s">
        <v>61</v>
      </c>
      <c r="E10" s="45" t="s">
        <v>144</v>
      </c>
      <c r="F10" s="46">
        <v>8947368.4199999999</v>
      </c>
      <c r="G10" s="46">
        <v>1578947.37</v>
      </c>
      <c r="H10" s="45" t="s">
        <v>145</v>
      </c>
      <c r="I10" s="45" t="s">
        <v>129</v>
      </c>
      <c r="J10" s="45" t="s">
        <v>68</v>
      </c>
      <c r="K10" s="45">
        <v>2017</v>
      </c>
      <c r="L10" s="47" t="s">
        <v>130</v>
      </c>
      <c r="O10" s="14"/>
    </row>
    <row r="11" spans="1:15" ht="36" x14ac:dyDescent="0.2">
      <c r="A11" s="43" t="s">
        <v>55</v>
      </c>
      <c r="B11" s="44" t="s">
        <v>146</v>
      </c>
      <c r="C11" s="44" t="s">
        <v>11</v>
      </c>
      <c r="D11" s="44" t="s">
        <v>61</v>
      </c>
      <c r="E11" s="45" t="s">
        <v>144</v>
      </c>
      <c r="F11" s="46">
        <v>7157894.7300000004</v>
      </c>
      <c r="G11" s="46">
        <v>1263157.8999999999</v>
      </c>
      <c r="H11" s="45" t="s">
        <v>147</v>
      </c>
      <c r="I11" s="45" t="s">
        <v>148</v>
      </c>
      <c r="J11" s="45" t="s">
        <v>69</v>
      </c>
      <c r="K11" s="45">
        <v>2018</v>
      </c>
      <c r="L11" s="47" t="s">
        <v>149</v>
      </c>
      <c r="O11" s="14"/>
    </row>
    <row r="12" spans="1:15" ht="12" customHeight="1" x14ac:dyDescent="0.2">
      <c r="A12" s="43" t="s">
        <v>55</v>
      </c>
      <c r="B12" s="44" t="s">
        <v>150</v>
      </c>
      <c r="C12" s="44" t="s">
        <v>11</v>
      </c>
      <c r="D12" s="44" t="s">
        <v>151</v>
      </c>
      <c r="E12" s="45" t="s">
        <v>152</v>
      </c>
      <c r="F12" s="46">
        <v>7667000</v>
      </c>
      <c r="G12" s="46">
        <v>1353000</v>
      </c>
      <c r="H12" s="45" t="s">
        <v>153</v>
      </c>
      <c r="I12" s="45" t="s">
        <v>154</v>
      </c>
      <c r="J12" s="45" t="s">
        <v>155</v>
      </c>
      <c r="K12" s="45">
        <v>2018</v>
      </c>
      <c r="L12" s="47" t="s">
        <v>156</v>
      </c>
    </row>
    <row r="13" spans="1:15" ht="18.600000000000001" customHeight="1" x14ac:dyDescent="0.2">
      <c r="A13" s="43" t="s">
        <v>55</v>
      </c>
      <c r="B13" s="44" t="s">
        <v>157</v>
      </c>
      <c r="C13" s="44" t="s">
        <v>11</v>
      </c>
      <c r="D13" s="44" t="s">
        <v>61</v>
      </c>
      <c r="E13" s="45" t="s">
        <v>158</v>
      </c>
      <c r="F13" s="46">
        <v>2236842.11</v>
      </c>
      <c r="G13" s="46">
        <v>394736.84</v>
      </c>
      <c r="H13" s="45" t="s">
        <v>134</v>
      </c>
      <c r="I13" s="45" t="s">
        <v>159</v>
      </c>
      <c r="J13" s="45" t="s">
        <v>160</v>
      </c>
      <c r="K13" s="45">
        <v>2019</v>
      </c>
      <c r="L13" s="47" t="s">
        <v>161</v>
      </c>
    </row>
    <row r="14" spans="1:15" ht="36" x14ac:dyDescent="0.2">
      <c r="A14" s="49" t="s">
        <v>57</v>
      </c>
      <c r="B14" s="50" t="s">
        <v>162</v>
      </c>
      <c r="C14" s="50" t="s">
        <v>11</v>
      </c>
      <c r="D14" s="50" t="s">
        <v>163</v>
      </c>
      <c r="E14" s="45" t="s">
        <v>164</v>
      </c>
      <c r="F14" s="46">
        <v>2105140.64</v>
      </c>
      <c r="G14" s="46">
        <v>371495.41</v>
      </c>
      <c r="H14" s="45" t="s">
        <v>165</v>
      </c>
      <c r="I14" s="45" t="s">
        <v>166</v>
      </c>
      <c r="J14" s="45" t="s">
        <v>71</v>
      </c>
      <c r="K14" s="45">
        <v>2017</v>
      </c>
      <c r="L14" s="47" t="s">
        <v>149</v>
      </c>
    </row>
    <row r="15" spans="1:15" ht="36" x14ac:dyDescent="0.2">
      <c r="A15" s="49" t="s">
        <v>57</v>
      </c>
      <c r="B15" s="50" t="s">
        <v>162</v>
      </c>
      <c r="C15" s="50" t="s">
        <v>11</v>
      </c>
      <c r="D15" s="50" t="s">
        <v>163</v>
      </c>
      <c r="E15" s="45" t="s">
        <v>164</v>
      </c>
      <c r="F15" s="46">
        <v>5125620.79</v>
      </c>
      <c r="G15" s="46">
        <v>904521.3200000003</v>
      </c>
      <c r="H15" s="45" t="s">
        <v>167</v>
      </c>
      <c r="I15" s="45" t="s">
        <v>166</v>
      </c>
      <c r="J15" s="45" t="s">
        <v>71</v>
      </c>
      <c r="K15" s="45">
        <v>2017</v>
      </c>
      <c r="L15" s="47" t="s">
        <v>156</v>
      </c>
    </row>
    <row r="16" spans="1:15" ht="36" x14ac:dyDescent="0.2">
      <c r="A16" s="49" t="s">
        <v>57</v>
      </c>
      <c r="B16" s="50" t="s">
        <v>168</v>
      </c>
      <c r="C16" s="50" t="s">
        <v>11</v>
      </c>
      <c r="D16" s="50" t="s">
        <v>64</v>
      </c>
      <c r="E16" s="45" t="s">
        <v>169</v>
      </c>
      <c r="F16" s="46">
        <v>4473684.21</v>
      </c>
      <c r="G16" s="46">
        <v>789473.69</v>
      </c>
      <c r="H16" s="45" t="s">
        <v>170</v>
      </c>
      <c r="I16" s="45" t="s">
        <v>154</v>
      </c>
      <c r="J16" s="45" t="s">
        <v>155</v>
      </c>
      <c r="K16" s="45">
        <v>2018</v>
      </c>
      <c r="L16" s="47" t="s">
        <v>156</v>
      </c>
    </row>
    <row r="17" spans="1:12" ht="48" x14ac:dyDescent="0.2">
      <c r="A17" s="49" t="s">
        <v>57</v>
      </c>
      <c r="B17" s="50" t="s">
        <v>171</v>
      </c>
      <c r="C17" s="50" t="s">
        <v>11</v>
      </c>
      <c r="D17" s="50" t="s">
        <v>64</v>
      </c>
      <c r="E17" s="45" t="s">
        <v>169</v>
      </c>
      <c r="F17" s="46">
        <v>3310526.31</v>
      </c>
      <c r="G17" s="46">
        <v>584210.53</v>
      </c>
      <c r="H17" s="45" t="s">
        <v>172</v>
      </c>
      <c r="I17" s="45" t="s">
        <v>159</v>
      </c>
      <c r="J17" s="45" t="s">
        <v>160</v>
      </c>
      <c r="K17" s="45">
        <v>2019</v>
      </c>
      <c r="L17" s="47" t="s">
        <v>173</v>
      </c>
    </row>
    <row r="18" spans="1:12" ht="36" x14ac:dyDescent="0.2">
      <c r="A18" s="49" t="s">
        <v>57</v>
      </c>
      <c r="B18" s="50" t="s">
        <v>174</v>
      </c>
      <c r="C18" s="50" t="s">
        <v>11</v>
      </c>
      <c r="D18" s="50" t="s">
        <v>163</v>
      </c>
      <c r="E18" s="45" t="s">
        <v>175</v>
      </c>
      <c r="F18" s="46">
        <v>4292854.4000000004</v>
      </c>
      <c r="G18" s="46">
        <v>757562.54</v>
      </c>
      <c r="H18" s="45" t="s">
        <v>176</v>
      </c>
      <c r="I18" s="45" t="s">
        <v>159</v>
      </c>
      <c r="J18" s="45" t="s">
        <v>160</v>
      </c>
      <c r="K18" s="45">
        <v>2019</v>
      </c>
      <c r="L18" s="47" t="s">
        <v>177</v>
      </c>
    </row>
    <row r="19" spans="1:12" ht="36" x14ac:dyDescent="0.2">
      <c r="A19" s="49" t="s">
        <v>57</v>
      </c>
      <c r="B19" s="50" t="s">
        <v>178</v>
      </c>
      <c r="C19" s="50" t="s">
        <v>11</v>
      </c>
      <c r="D19" s="50" t="s">
        <v>163</v>
      </c>
      <c r="E19" s="45" t="s">
        <v>175</v>
      </c>
      <c r="F19" s="46">
        <v>953592.63</v>
      </c>
      <c r="G19" s="46">
        <v>168281.05</v>
      </c>
      <c r="H19" s="45" t="s">
        <v>179</v>
      </c>
      <c r="I19" s="45" t="s">
        <v>180</v>
      </c>
      <c r="J19" s="45" t="s">
        <v>181</v>
      </c>
      <c r="K19" s="45">
        <v>2020</v>
      </c>
      <c r="L19" s="47" t="s">
        <v>182</v>
      </c>
    </row>
    <row r="20" spans="1:12" ht="36" x14ac:dyDescent="0.2">
      <c r="A20" s="49" t="s">
        <v>57</v>
      </c>
      <c r="B20" s="50" t="s">
        <v>183</v>
      </c>
      <c r="C20" s="50" t="s">
        <v>11</v>
      </c>
      <c r="D20" s="50" t="s">
        <v>163</v>
      </c>
      <c r="E20" s="45" t="s">
        <v>175</v>
      </c>
      <c r="F20" s="46">
        <v>454031.53</v>
      </c>
      <c r="G20" s="46">
        <v>80123.210000000006</v>
      </c>
      <c r="H20" s="45" t="s">
        <v>179</v>
      </c>
      <c r="I20" s="45" t="s">
        <v>180</v>
      </c>
      <c r="J20" s="45" t="s">
        <v>181</v>
      </c>
      <c r="K20" s="45">
        <v>2020</v>
      </c>
      <c r="L20" s="47" t="s">
        <v>182</v>
      </c>
    </row>
    <row r="21" spans="1:12" ht="48" x14ac:dyDescent="0.2">
      <c r="A21" s="49" t="s">
        <v>56</v>
      </c>
      <c r="B21" s="50" t="s">
        <v>184</v>
      </c>
      <c r="C21" s="50" t="s">
        <v>11</v>
      </c>
      <c r="D21" s="50" t="s">
        <v>62</v>
      </c>
      <c r="E21" s="45" t="s">
        <v>185</v>
      </c>
      <c r="F21" s="46">
        <v>12750000</v>
      </c>
      <c r="G21" s="46">
        <v>2250000</v>
      </c>
      <c r="H21" s="45" t="s">
        <v>186</v>
      </c>
      <c r="I21" s="45" t="s">
        <v>129</v>
      </c>
      <c r="J21" s="45" t="s">
        <v>68</v>
      </c>
      <c r="K21" s="45">
        <v>2017</v>
      </c>
      <c r="L21" s="47" t="s">
        <v>187</v>
      </c>
    </row>
    <row r="22" spans="1:12" ht="36" x14ac:dyDescent="0.2">
      <c r="A22" s="43" t="s">
        <v>56</v>
      </c>
      <c r="B22" s="44" t="s">
        <v>188</v>
      </c>
      <c r="C22" s="44" t="s">
        <v>11</v>
      </c>
      <c r="D22" s="44" t="s">
        <v>63</v>
      </c>
      <c r="E22" s="45" t="s">
        <v>189</v>
      </c>
      <c r="F22" s="46">
        <v>85000000</v>
      </c>
      <c r="G22" s="46">
        <v>15000000</v>
      </c>
      <c r="H22" s="45" t="s">
        <v>190</v>
      </c>
      <c r="I22" s="45" t="s">
        <v>191</v>
      </c>
      <c r="J22" s="45" t="s">
        <v>192</v>
      </c>
      <c r="K22" s="45">
        <v>2016</v>
      </c>
      <c r="L22" s="47" t="s">
        <v>130</v>
      </c>
    </row>
    <row r="23" spans="1:12" ht="48" x14ac:dyDescent="0.2">
      <c r="A23" s="43" t="s">
        <v>56</v>
      </c>
      <c r="B23" s="44" t="s">
        <v>193</v>
      </c>
      <c r="C23" s="44" t="s">
        <v>11</v>
      </c>
      <c r="D23" s="44" t="s">
        <v>67</v>
      </c>
      <c r="E23" s="45" t="s">
        <v>194</v>
      </c>
      <c r="F23" s="46">
        <v>17000000</v>
      </c>
      <c r="G23" s="46">
        <v>3000000</v>
      </c>
      <c r="H23" s="45" t="s">
        <v>195</v>
      </c>
      <c r="I23" s="45" t="s">
        <v>196</v>
      </c>
      <c r="J23" s="45" t="s">
        <v>197</v>
      </c>
      <c r="K23" s="45">
        <v>2017</v>
      </c>
      <c r="L23" s="47" t="s">
        <v>187</v>
      </c>
    </row>
    <row r="24" spans="1:12" ht="108" x14ac:dyDescent="0.2">
      <c r="A24" s="43" t="s">
        <v>56</v>
      </c>
      <c r="B24" s="44" t="s">
        <v>198</v>
      </c>
      <c r="C24" s="44" t="s">
        <v>11</v>
      </c>
      <c r="D24" s="44" t="s">
        <v>199</v>
      </c>
      <c r="E24" s="45" t="s">
        <v>200</v>
      </c>
      <c r="F24" s="46">
        <v>8500000</v>
      </c>
      <c r="G24" s="46">
        <v>1500000</v>
      </c>
      <c r="H24" s="45" t="s">
        <v>201</v>
      </c>
      <c r="I24" s="45" t="s">
        <v>202</v>
      </c>
      <c r="J24" s="45" t="s">
        <v>203</v>
      </c>
      <c r="K24" s="45">
        <v>2017</v>
      </c>
      <c r="L24" s="47" t="s">
        <v>149</v>
      </c>
    </row>
    <row r="25" spans="1:12" ht="48" x14ac:dyDescent="0.2">
      <c r="A25" s="43" t="s">
        <v>56</v>
      </c>
      <c r="B25" s="44" t="s">
        <v>204</v>
      </c>
      <c r="C25" s="44" t="s">
        <v>11</v>
      </c>
      <c r="D25" s="44" t="s">
        <v>63</v>
      </c>
      <c r="E25" s="45" t="s">
        <v>205</v>
      </c>
      <c r="F25" s="46">
        <v>42500000</v>
      </c>
      <c r="G25" s="46">
        <v>7500000</v>
      </c>
      <c r="H25" s="45" t="s">
        <v>147</v>
      </c>
      <c r="I25" s="45" t="s">
        <v>148</v>
      </c>
      <c r="J25" s="45" t="s">
        <v>69</v>
      </c>
      <c r="K25" s="45">
        <v>2018</v>
      </c>
      <c r="L25" s="47" t="s">
        <v>149</v>
      </c>
    </row>
    <row r="26" spans="1:12" ht="36" x14ac:dyDescent="0.2">
      <c r="A26" s="43" t="s">
        <v>56</v>
      </c>
      <c r="B26" s="44" t="s">
        <v>206</v>
      </c>
      <c r="C26" s="44" t="s">
        <v>11</v>
      </c>
      <c r="D26" s="44" t="s">
        <v>199</v>
      </c>
      <c r="E26" s="45" t="s">
        <v>207</v>
      </c>
      <c r="F26" s="46">
        <v>17752431.879999999</v>
      </c>
      <c r="G26" s="46">
        <v>3850927.6900000013</v>
      </c>
      <c r="H26" s="45" t="s">
        <v>208</v>
      </c>
      <c r="I26" s="45" t="s">
        <v>154</v>
      </c>
      <c r="J26" s="45" t="s">
        <v>155</v>
      </c>
      <c r="K26" s="45">
        <v>2018</v>
      </c>
      <c r="L26" s="47" t="s">
        <v>149</v>
      </c>
    </row>
    <row r="27" spans="1:12" ht="36" x14ac:dyDescent="0.2">
      <c r="A27" s="43" t="s">
        <v>56</v>
      </c>
      <c r="B27" s="44" t="s">
        <v>209</v>
      </c>
      <c r="C27" s="44" t="s">
        <v>11</v>
      </c>
      <c r="D27" s="44" t="s">
        <v>63</v>
      </c>
      <c r="E27" s="45" t="s">
        <v>210</v>
      </c>
      <c r="F27" s="46">
        <v>23517083.739999998</v>
      </c>
      <c r="G27" s="46">
        <v>4150073.6000000015</v>
      </c>
      <c r="H27" s="45" t="s">
        <v>211</v>
      </c>
      <c r="I27" s="45" t="s">
        <v>212</v>
      </c>
      <c r="J27" s="45" t="s">
        <v>213</v>
      </c>
      <c r="K27" s="45">
        <v>2018</v>
      </c>
      <c r="L27" s="47" t="s">
        <v>149</v>
      </c>
    </row>
    <row r="28" spans="1:12" ht="36" x14ac:dyDescent="0.2">
      <c r="A28" s="43" t="s">
        <v>56</v>
      </c>
      <c r="B28" s="44" t="s">
        <v>214</v>
      </c>
      <c r="C28" s="44" t="s">
        <v>11</v>
      </c>
      <c r="D28" s="44" t="s">
        <v>215</v>
      </c>
      <c r="E28" s="45" t="s">
        <v>216</v>
      </c>
      <c r="F28" s="100">
        <v>70189082.260000005</v>
      </c>
      <c r="G28" s="100">
        <v>12386308.630000001</v>
      </c>
      <c r="H28" s="45" t="s">
        <v>65</v>
      </c>
      <c r="I28" s="45" t="s">
        <v>217</v>
      </c>
      <c r="J28" s="45" t="s">
        <v>70</v>
      </c>
      <c r="K28" s="45">
        <v>2020</v>
      </c>
      <c r="L28" s="94" t="s">
        <v>265</v>
      </c>
    </row>
    <row r="29" spans="1:12" ht="24.75" thickBot="1" x14ac:dyDescent="0.25">
      <c r="A29" s="51" t="s">
        <v>56</v>
      </c>
      <c r="B29" s="52" t="s">
        <v>218</v>
      </c>
      <c r="C29" s="52" t="s">
        <v>66</v>
      </c>
      <c r="D29" s="52" t="s">
        <v>67</v>
      </c>
      <c r="E29" s="101" t="s">
        <v>219</v>
      </c>
      <c r="F29" s="102">
        <v>17000000</v>
      </c>
      <c r="G29" s="103">
        <v>3000000</v>
      </c>
      <c r="H29" s="52" t="s">
        <v>211</v>
      </c>
      <c r="I29" s="52" t="s">
        <v>212</v>
      </c>
      <c r="J29" s="52" t="s">
        <v>213</v>
      </c>
      <c r="K29" s="52">
        <v>2018</v>
      </c>
      <c r="L29" s="53" t="s">
        <v>220</v>
      </c>
    </row>
    <row r="30" spans="1:12" ht="12.75" thickBot="1" x14ac:dyDescent="0.25">
      <c r="E30" s="104" t="s">
        <v>264</v>
      </c>
      <c r="F30" s="105">
        <f>SUM(F7:F29)</f>
        <v>373986019.19</v>
      </c>
      <c r="G30" s="106">
        <f>SUM(G7:G29)</f>
        <v>66715677.930000007</v>
      </c>
    </row>
  </sheetData>
  <autoFilter ref="A6:L8" xr:uid="{00000000-0009-0000-0000-000001000000}"/>
  <dataValidations count="1">
    <dataValidation type="list" allowBlank="1" showInputMessage="1" showErrorMessage="1" prompt="wybierz PI" sqref="A20:A23" xr:uid="{01D32497-AD98-42A2-A94C-DA318B96A0D4}">
      <formula1>skroty_PI</formula1>
    </dataValidation>
  </dataValidations>
  <pageMargins left="0.7" right="0.7" top="0.75" bottom="0.75" header="0.3" footer="0.3"/>
  <pageSetup paperSize="9"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D72"/>
  <sheetViews>
    <sheetView zoomScale="50" zoomScaleNormal="50" zoomScaleSheetLayoutView="70" workbookViewId="0">
      <pane xSplit="1" ySplit="7" topLeftCell="B8" activePane="bottomRight" state="frozen"/>
      <selection pane="topRight" activeCell="B1" sqref="B1"/>
      <selection pane="bottomLeft" activeCell="A5" sqref="A5"/>
      <selection pane="bottomRight"/>
    </sheetView>
  </sheetViews>
  <sheetFormatPr defaultColWidth="9.140625" defaultRowHeight="15" x14ac:dyDescent="0.25"/>
  <cols>
    <col min="1" max="1" width="18.7109375" style="31" customWidth="1"/>
    <col min="2" max="2" width="10.5703125" style="26" customWidth="1"/>
    <col min="3" max="3" width="18.7109375" style="26" customWidth="1"/>
    <col min="4" max="4" width="17" style="26" customWidth="1"/>
    <col min="5" max="5" width="16.140625" style="26" customWidth="1"/>
    <col min="6" max="6" width="10.28515625" style="26" customWidth="1"/>
    <col min="7" max="7" width="12.140625" style="26" customWidth="1"/>
    <col min="8" max="8" width="12.7109375" style="26" customWidth="1"/>
    <col min="9" max="9" width="18" style="26" customWidth="1"/>
    <col min="10" max="10" width="13.42578125" style="26" customWidth="1"/>
    <col min="11" max="11" width="28.85546875" style="26" customWidth="1"/>
    <col min="12" max="12" width="15" style="26" customWidth="1"/>
    <col min="13" max="13" width="22.85546875" style="26" customWidth="1"/>
    <col min="14" max="14" width="13.85546875" style="26" customWidth="1"/>
    <col min="15" max="15" width="13" style="26" customWidth="1"/>
    <col min="16" max="16" width="16.85546875" style="26" customWidth="1"/>
    <col min="17" max="17" width="16.5703125" style="26" customWidth="1"/>
    <col min="18" max="18" width="20.5703125" style="31" customWidth="1"/>
    <col min="19" max="19" width="12.5703125" style="26" customWidth="1"/>
    <col min="20" max="20" width="19.85546875" style="26" customWidth="1"/>
    <col min="21" max="21" width="14.85546875" style="26" customWidth="1"/>
    <col min="22" max="22" width="18.42578125" style="26" customWidth="1"/>
    <col min="23" max="23" width="13.28515625" style="26" customWidth="1"/>
    <col min="24" max="24" width="26.140625" style="26" customWidth="1"/>
    <col min="25" max="25" width="18.140625" style="26" customWidth="1"/>
    <col min="26" max="26" width="99.7109375" style="32" customWidth="1"/>
    <col min="27" max="27" width="9.140625" style="26"/>
    <col min="28" max="28" width="16.5703125" style="26" customWidth="1"/>
    <col min="29" max="29" width="9.140625" style="26"/>
    <col min="30" max="30" width="6.5703125" style="26" customWidth="1"/>
    <col min="31" max="16384" width="9.140625" style="26"/>
  </cols>
  <sheetData>
    <row r="2" spans="1:30" x14ac:dyDescent="0.25">
      <c r="A2" s="16" t="s">
        <v>107</v>
      </c>
      <c r="N2" s="89"/>
      <c r="O2" s="90"/>
      <c r="R2" s="88"/>
      <c r="S2" s="86"/>
      <c r="T2" s="86"/>
    </row>
    <row r="3" spans="1:30" x14ac:dyDescent="0.25">
      <c r="N3" s="89"/>
    </row>
    <row r="4" spans="1:30" s="20" customFormat="1" x14ac:dyDescent="0.25">
      <c r="A4" s="19" t="s">
        <v>52</v>
      </c>
      <c r="H4" s="21"/>
      <c r="N4" s="22"/>
      <c r="O4" s="22"/>
      <c r="P4" s="22"/>
      <c r="Q4" s="22"/>
      <c r="R4" s="19"/>
      <c r="Z4" s="23"/>
    </row>
    <row r="5" spans="1:30" ht="99.75" customHeight="1" x14ac:dyDescent="0.25">
      <c r="A5" s="177" t="s">
        <v>20</v>
      </c>
      <c r="B5" s="177" t="s">
        <v>21</v>
      </c>
      <c r="C5" s="177" t="s">
        <v>22</v>
      </c>
      <c r="D5" s="24" t="s">
        <v>23</v>
      </c>
      <c r="E5" s="177" t="s">
        <v>24</v>
      </c>
      <c r="F5" s="177" t="s">
        <v>25</v>
      </c>
      <c r="G5" s="177" t="s">
        <v>26</v>
      </c>
      <c r="H5" s="177" t="s">
        <v>27</v>
      </c>
      <c r="I5" s="177" t="s">
        <v>28</v>
      </c>
      <c r="J5" s="177" t="s">
        <v>29</v>
      </c>
      <c r="K5" s="177" t="s">
        <v>30</v>
      </c>
      <c r="L5" s="177" t="s">
        <v>31</v>
      </c>
      <c r="M5" s="177" t="s">
        <v>4</v>
      </c>
      <c r="N5" s="189" t="s">
        <v>32</v>
      </c>
      <c r="O5" s="190"/>
      <c r="P5" s="189" t="s">
        <v>33</v>
      </c>
      <c r="Q5" s="190"/>
      <c r="R5" s="177" t="s">
        <v>34</v>
      </c>
      <c r="S5" s="25" t="s">
        <v>35</v>
      </c>
      <c r="T5" s="189" t="s">
        <v>36</v>
      </c>
      <c r="U5" s="190"/>
      <c r="V5" s="25" t="s">
        <v>37</v>
      </c>
      <c r="W5" s="25" t="s">
        <v>38</v>
      </c>
      <c r="X5" s="25" t="s">
        <v>39</v>
      </c>
      <c r="Y5" s="25" t="s">
        <v>40</v>
      </c>
      <c r="Z5" s="25" t="s">
        <v>41</v>
      </c>
      <c r="AD5" s="27" t="s">
        <v>42</v>
      </c>
    </row>
    <row r="6" spans="1:30" s="27" customFormat="1" ht="42.75" customHeight="1" x14ac:dyDescent="0.25">
      <c r="A6" s="178"/>
      <c r="B6" s="178"/>
      <c r="C6" s="178"/>
      <c r="D6" s="25" t="s">
        <v>43</v>
      </c>
      <c r="E6" s="178"/>
      <c r="F6" s="178"/>
      <c r="G6" s="178"/>
      <c r="H6" s="178"/>
      <c r="I6" s="178"/>
      <c r="J6" s="178"/>
      <c r="K6" s="178"/>
      <c r="L6" s="178"/>
      <c r="M6" s="178"/>
      <c r="N6" s="25" t="s">
        <v>5</v>
      </c>
      <c r="O6" s="25" t="s">
        <v>6</v>
      </c>
      <c r="P6" s="25" t="s">
        <v>5</v>
      </c>
      <c r="Q6" s="25" t="s">
        <v>6</v>
      </c>
      <c r="R6" s="178"/>
      <c r="S6" s="25" t="s">
        <v>43</v>
      </c>
      <c r="T6" s="25" t="s">
        <v>43</v>
      </c>
      <c r="U6" s="25" t="s">
        <v>44</v>
      </c>
      <c r="V6" s="25" t="s">
        <v>43</v>
      </c>
      <c r="W6" s="25" t="s">
        <v>43</v>
      </c>
      <c r="X6" s="25" t="s">
        <v>43</v>
      </c>
      <c r="Y6" s="25"/>
      <c r="Z6" s="25"/>
      <c r="AD6" s="27" t="s">
        <v>45</v>
      </c>
    </row>
    <row r="7" spans="1:30" s="27" customFormat="1" ht="19.149999999999999" customHeight="1" thickBot="1" x14ac:dyDescent="0.3">
      <c r="A7" s="28">
        <v>1</v>
      </c>
      <c r="B7" s="28">
        <v>2</v>
      </c>
      <c r="C7" s="28">
        <v>3</v>
      </c>
      <c r="D7" s="29">
        <v>4</v>
      </c>
      <c r="E7" s="28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  <c r="K7" s="28">
        <v>11</v>
      </c>
      <c r="L7" s="28">
        <v>12</v>
      </c>
      <c r="M7" s="28">
        <v>13</v>
      </c>
      <c r="N7" s="29">
        <v>14</v>
      </c>
      <c r="O7" s="29">
        <v>15</v>
      </c>
      <c r="P7" s="29">
        <v>16</v>
      </c>
      <c r="Q7" s="29">
        <v>17</v>
      </c>
      <c r="R7" s="28">
        <v>18</v>
      </c>
      <c r="S7" s="29">
        <v>19</v>
      </c>
      <c r="T7" s="29">
        <v>20</v>
      </c>
      <c r="U7" s="29">
        <v>21</v>
      </c>
      <c r="V7" s="29">
        <v>22</v>
      </c>
      <c r="W7" s="29">
        <v>23</v>
      </c>
      <c r="X7" s="29">
        <v>24</v>
      </c>
      <c r="Y7" s="29">
        <v>25</v>
      </c>
      <c r="Z7" s="30">
        <v>26</v>
      </c>
      <c r="AD7" s="27" t="s">
        <v>46</v>
      </c>
    </row>
    <row r="8" spans="1:30" s="27" customFormat="1" x14ac:dyDescent="0.25">
      <c r="A8" s="191" t="s">
        <v>221</v>
      </c>
      <c r="B8" s="183" t="s">
        <v>50</v>
      </c>
      <c r="C8" s="185" t="s">
        <v>72</v>
      </c>
      <c r="D8" s="183" t="s">
        <v>222</v>
      </c>
      <c r="E8" s="183" t="s">
        <v>112</v>
      </c>
      <c r="F8" s="183" t="s">
        <v>112</v>
      </c>
      <c r="G8" s="185" t="s">
        <v>223</v>
      </c>
      <c r="H8" s="183" t="s">
        <v>224</v>
      </c>
      <c r="I8" s="59"/>
      <c r="J8" s="60"/>
      <c r="K8" s="61" t="s">
        <v>112</v>
      </c>
      <c r="L8" s="61" t="s">
        <v>112</v>
      </c>
      <c r="M8" s="185" t="s">
        <v>225</v>
      </c>
      <c r="N8" s="187">
        <v>50545084.579999998</v>
      </c>
      <c r="O8" s="179">
        <v>16131871.84</v>
      </c>
      <c r="P8" s="187">
        <v>50545084.579999998</v>
      </c>
      <c r="Q8" s="179">
        <v>16131871.84</v>
      </c>
      <c r="R8" s="181" t="s">
        <v>226</v>
      </c>
      <c r="S8" s="62" t="s">
        <v>48</v>
      </c>
      <c r="T8" s="62" t="s">
        <v>48</v>
      </c>
      <c r="U8" s="62">
        <f>SUM(U9:U23)</f>
        <v>44</v>
      </c>
      <c r="V8" s="62" t="s">
        <v>48</v>
      </c>
      <c r="W8" s="62" t="s">
        <v>48</v>
      </c>
      <c r="X8" s="63" t="s">
        <v>48</v>
      </c>
      <c r="Y8" s="64" t="s">
        <v>45</v>
      </c>
      <c r="Z8" s="65"/>
    </row>
    <row r="9" spans="1:30" ht="38.25" x14ac:dyDescent="0.25">
      <c r="A9" s="192"/>
      <c r="B9" s="184"/>
      <c r="C9" s="186"/>
      <c r="D9" s="184"/>
      <c r="E9" s="184"/>
      <c r="F9" s="184"/>
      <c r="G9" s="186"/>
      <c r="H9" s="184"/>
      <c r="I9" s="38" t="s">
        <v>227</v>
      </c>
      <c r="J9" s="35" t="s">
        <v>228</v>
      </c>
      <c r="K9" s="54" t="s">
        <v>112</v>
      </c>
      <c r="L9" s="54" t="s">
        <v>112</v>
      </c>
      <c r="M9" s="186"/>
      <c r="N9" s="188"/>
      <c r="O9" s="180"/>
      <c r="P9" s="188"/>
      <c r="Q9" s="180"/>
      <c r="R9" s="182"/>
      <c r="S9" s="18" t="s">
        <v>48</v>
      </c>
      <c r="T9" s="17" t="s">
        <v>47</v>
      </c>
      <c r="U9" s="87">
        <v>0</v>
      </c>
      <c r="V9" s="18" t="s">
        <v>48</v>
      </c>
      <c r="W9" s="17" t="s">
        <v>47</v>
      </c>
      <c r="X9" s="18" t="s">
        <v>48</v>
      </c>
      <c r="Y9" s="17"/>
      <c r="Z9" s="66"/>
    </row>
    <row r="10" spans="1:30" ht="51" x14ac:dyDescent="0.25">
      <c r="A10" s="192"/>
      <c r="B10" s="184"/>
      <c r="C10" s="186"/>
      <c r="D10" s="184"/>
      <c r="E10" s="184"/>
      <c r="F10" s="184"/>
      <c r="G10" s="186"/>
      <c r="H10" s="184"/>
      <c r="I10" s="38" t="s">
        <v>229</v>
      </c>
      <c r="J10" s="35" t="s">
        <v>230</v>
      </c>
      <c r="K10" s="54" t="s">
        <v>112</v>
      </c>
      <c r="L10" s="54" t="s">
        <v>112</v>
      </c>
      <c r="M10" s="186"/>
      <c r="N10" s="188"/>
      <c r="O10" s="180"/>
      <c r="P10" s="188"/>
      <c r="Q10" s="180"/>
      <c r="R10" s="182"/>
      <c r="S10" s="18" t="s">
        <v>48</v>
      </c>
      <c r="T10" s="17" t="s">
        <v>47</v>
      </c>
      <c r="U10" s="87">
        <v>0</v>
      </c>
      <c r="V10" s="18" t="s">
        <v>48</v>
      </c>
      <c r="W10" s="18" t="s">
        <v>48</v>
      </c>
      <c r="X10" s="18" t="s">
        <v>48</v>
      </c>
      <c r="Y10" s="17"/>
      <c r="Z10" s="66"/>
    </row>
    <row r="11" spans="1:30" ht="51" x14ac:dyDescent="0.25">
      <c r="A11" s="192"/>
      <c r="B11" s="184"/>
      <c r="C11" s="186"/>
      <c r="D11" s="184"/>
      <c r="E11" s="184"/>
      <c r="F11" s="184"/>
      <c r="G11" s="186"/>
      <c r="H11" s="184"/>
      <c r="I11" s="38" t="s">
        <v>231</v>
      </c>
      <c r="J11" s="35" t="s">
        <v>232</v>
      </c>
      <c r="K11" s="54" t="s">
        <v>112</v>
      </c>
      <c r="L11" s="54" t="s">
        <v>112</v>
      </c>
      <c r="M11" s="186"/>
      <c r="N11" s="188"/>
      <c r="O11" s="180"/>
      <c r="P11" s="188"/>
      <c r="Q11" s="180"/>
      <c r="R11" s="182"/>
      <c r="S11" s="18" t="s">
        <v>47</v>
      </c>
      <c r="T11" s="17" t="s">
        <v>48</v>
      </c>
      <c r="U11" s="87">
        <v>10</v>
      </c>
      <c r="V11" s="18" t="s">
        <v>48</v>
      </c>
      <c r="W11" s="18" t="s">
        <v>48</v>
      </c>
      <c r="X11" s="18" t="s">
        <v>48</v>
      </c>
      <c r="Y11" s="17"/>
      <c r="Z11" s="66"/>
    </row>
    <row r="12" spans="1:30" ht="51" x14ac:dyDescent="0.25">
      <c r="A12" s="192"/>
      <c r="B12" s="184"/>
      <c r="C12" s="186"/>
      <c r="D12" s="184"/>
      <c r="E12" s="184"/>
      <c r="F12" s="184"/>
      <c r="G12" s="186"/>
      <c r="H12" s="184"/>
      <c r="I12" s="38" t="s">
        <v>233</v>
      </c>
      <c r="J12" s="35" t="s">
        <v>234</v>
      </c>
      <c r="K12" s="54" t="s">
        <v>112</v>
      </c>
      <c r="L12" s="54" t="s">
        <v>112</v>
      </c>
      <c r="M12" s="186"/>
      <c r="N12" s="188"/>
      <c r="O12" s="180"/>
      <c r="P12" s="188"/>
      <c r="Q12" s="180"/>
      <c r="R12" s="182"/>
      <c r="S12" s="18" t="s">
        <v>47</v>
      </c>
      <c r="T12" s="17" t="s">
        <v>48</v>
      </c>
      <c r="U12" s="87">
        <v>7</v>
      </c>
      <c r="V12" s="18" t="s">
        <v>48</v>
      </c>
      <c r="W12" s="18" t="s">
        <v>48</v>
      </c>
      <c r="X12" s="18" t="s">
        <v>48</v>
      </c>
      <c r="Y12" s="17"/>
      <c r="Z12" s="66"/>
    </row>
    <row r="13" spans="1:30" ht="51" x14ac:dyDescent="0.25">
      <c r="A13" s="192"/>
      <c r="B13" s="184"/>
      <c r="C13" s="186"/>
      <c r="D13" s="184"/>
      <c r="E13" s="184"/>
      <c r="F13" s="184"/>
      <c r="G13" s="186"/>
      <c r="H13" s="184"/>
      <c r="I13" s="38" t="s">
        <v>235</v>
      </c>
      <c r="J13" s="35" t="s">
        <v>236</v>
      </c>
      <c r="K13" s="54" t="s">
        <v>112</v>
      </c>
      <c r="L13" s="54" t="s">
        <v>112</v>
      </c>
      <c r="M13" s="186"/>
      <c r="N13" s="188"/>
      <c r="O13" s="180"/>
      <c r="P13" s="188"/>
      <c r="Q13" s="180"/>
      <c r="R13" s="182"/>
      <c r="S13" s="18" t="s">
        <v>48</v>
      </c>
      <c r="T13" s="17" t="s">
        <v>48</v>
      </c>
      <c r="U13" s="87">
        <v>6</v>
      </c>
      <c r="V13" s="18" t="s">
        <v>48</v>
      </c>
      <c r="W13" s="18" t="s">
        <v>48</v>
      </c>
      <c r="X13" s="18" t="s">
        <v>48</v>
      </c>
      <c r="Y13" s="17"/>
      <c r="Z13" s="66"/>
    </row>
    <row r="14" spans="1:30" ht="63.75" x14ac:dyDescent="0.25">
      <c r="A14" s="192"/>
      <c r="B14" s="184"/>
      <c r="C14" s="186"/>
      <c r="D14" s="184"/>
      <c r="E14" s="184"/>
      <c r="F14" s="184"/>
      <c r="G14" s="186"/>
      <c r="H14" s="184"/>
      <c r="I14" s="38" t="s">
        <v>237</v>
      </c>
      <c r="J14" s="35" t="s">
        <v>238</v>
      </c>
      <c r="K14" s="54" t="s">
        <v>112</v>
      </c>
      <c r="L14" s="54" t="s">
        <v>112</v>
      </c>
      <c r="M14" s="186"/>
      <c r="N14" s="188"/>
      <c r="O14" s="180"/>
      <c r="P14" s="188"/>
      <c r="Q14" s="180"/>
      <c r="R14" s="182"/>
      <c r="S14" s="17" t="s">
        <v>48</v>
      </c>
      <c r="T14" s="17" t="s">
        <v>47</v>
      </c>
      <c r="U14" s="87">
        <v>0</v>
      </c>
      <c r="V14" s="18" t="s">
        <v>48</v>
      </c>
      <c r="W14" s="18" t="s">
        <v>48</v>
      </c>
      <c r="X14" s="18" t="s">
        <v>48</v>
      </c>
      <c r="Y14" s="17"/>
      <c r="Z14" s="66"/>
    </row>
    <row r="15" spans="1:30" ht="38.25" x14ac:dyDescent="0.25">
      <c r="A15" s="192"/>
      <c r="B15" s="184"/>
      <c r="C15" s="186"/>
      <c r="D15" s="184"/>
      <c r="E15" s="184"/>
      <c r="F15" s="184"/>
      <c r="G15" s="186"/>
      <c r="H15" s="184"/>
      <c r="I15" s="38" t="s">
        <v>239</v>
      </c>
      <c r="J15" s="35" t="s">
        <v>224</v>
      </c>
      <c r="K15" s="54" t="s">
        <v>112</v>
      </c>
      <c r="L15" s="54" t="s">
        <v>112</v>
      </c>
      <c r="M15" s="186"/>
      <c r="N15" s="188"/>
      <c r="O15" s="180"/>
      <c r="P15" s="188"/>
      <c r="Q15" s="180"/>
      <c r="R15" s="182"/>
      <c r="S15" s="18" t="s">
        <v>47</v>
      </c>
      <c r="T15" s="17" t="s">
        <v>48</v>
      </c>
      <c r="U15" s="87">
        <v>16</v>
      </c>
      <c r="V15" s="18" t="s">
        <v>48</v>
      </c>
      <c r="W15" s="18" t="s">
        <v>48</v>
      </c>
      <c r="X15" s="18" t="s">
        <v>48</v>
      </c>
      <c r="Y15" s="17"/>
      <c r="Z15" s="66"/>
    </row>
    <row r="16" spans="1:30" ht="63.75" x14ac:dyDescent="0.25">
      <c r="A16" s="192"/>
      <c r="B16" s="184"/>
      <c r="C16" s="186"/>
      <c r="D16" s="184"/>
      <c r="E16" s="184"/>
      <c r="F16" s="184"/>
      <c r="G16" s="186"/>
      <c r="H16" s="184"/>
      <c r="I16" s="38" t="s">
        <v>240</v>
      </c>
      <c r="J16" s="35" t="s">
        <v>224</v>
      </c>
      <c r="K16" s="54" t="s">
        <v>112</v>
      </c>
      <c r="L16" s="54" t="s">
        <v>112</v>
      </c>
      <c r="M16" s="186"/>
      <c r="N16" s="188"/>
      <c r="O16" s="180"/>
      <c r="P16" s="188"/>
      <c r="Q16" s="180"/>
      <c r="R16" s="182"/>
      <c r="S16" s="18" t="s">
        <v>48</v>
      </c>
      <c r="T16" s="17" t="s">
        <v>47</v>
      </c>
      <c r="U16" s="87">
        <v>0</v>
      </c>
      <c r="V16" s="18" t="s">
        <v>48</v>
      </c>
      <c r="W16" s="18" t="s">
        <v>48</v>
      </c>
      <c r="X16" s="18" t="s">
        <v>48</v>
      </c>
      <c r="Y16" s="17"/>
      <c r="Z16" s="66"/>
    </row>
    <row r="17" spans="1:26" ht="51" x14ac:dyDescent="0.25">
      <c r="A17" s="192"/>
      <c r="B17" s="184"/>
      <c r="C17" s="186"/>
      <c r="D17" s="184"/>
      <c r="E17" s="184"/>
      <c r="F17" s="184"/>
      <c r="G17" s="186"/>
      <c r="H17" s="184"/>
      <c r="I17" s="38" t="s">
        <v>241</v>
      </c>
      <c r="J17" s="35" t="s">
        <v>236</v>
      </c>
      <c r="K17" s="54" t="s">
        <v>112</v>
      </c>
      <c r="L17" s="54" t="s">
        <v>112</v>
      </c>
      <c r="M17" s="186"/>
      <c r="N17" s="188"/>
      <c r="O17" s="180"/>
      <c r="P17" s="188"/>
      <c r="Q17" s="180"/>
      <c r="R17" s="182"/>
      <c r="S17" s="18" t="s">
        <v>47</v>
      </c>
      <c r="T17" s="17" t="s">
        <v>48</v>
      </c>
      <c r="U17" s="87">
        <v>5</v>
      </c>
      <c r="V17" s="55" t="s">
        <v>48</v>
      </c>
      <c r="W17" s="18" t="s">
        <v>48</v>
      </c>
      <c r="X17" s="18" t="s">
        <v>48</v>
      </c>
      <c r="Y17" s="17"/>
      <c r="Z17" s="66"/>
    </row>
    <row r="18" spans="1:26" ht="89.25" x14ac:dyDescent="0.25">
      <c r="A18" s="192"/>
      <c r="B18" s="184"/>
      <c r="C18" s="186"/>
      <c r="D18" s="184"/>
      <c r="E18" s="184"/>
      <c r="F18" s="184"/>
      <c r="G18" s="186"/>
      <c r="H18" s="184"/>
      <c r="I18" s="38" t="s">
        <v>242</v>
      </c>
      <c r="J18" s="35" t="s">
        <v>238</v>
      </c>
      <c r="K18" s="54" t="s">
        <v>112</v>
      </c>
      <c r="L18" s="54" t="s">
        <v>112</v>
      </c>
      <c r="M18" s="186"/>
      <c r="N18" s="188"/>
      <c r="O18" s="180"/>
      <c r="P18" s="188"/>
      <c r="Q18" s="180"/>
      <c r="R18" s="182"/>
      <c r="S18" s="17" t="s">
        <v>47</v>
      </c>
      <c r="T18" s="17" t="s">
        <v>47</v>
      </c>
      <c r="U18" s="87">
        <v>0</v>
      </c>
      <c r="V18" s="18" t="s">
        <v>48</v>
      </c>
      <c r="W18" s="18" t="s">
        <v>48</v>
      </c>
      <c r="X18" s="18" t="s">
        <v>48</v>
      </c>
      <c r="Y18" s="17"/>
      <c r="Z18" s="66"/>
    </row>
    <row r="19" spans="1:26" ht="89.25" x14ac:dyDescent="0.25">
      <c r="A19" s="192"/>
      <c r="B19" s="184"/>
      <c r="C19" s="186"/>
      <c r="D19" s="184"/>
      <c r="E19" s="184"/>
      <c r="F19" s="184"/>
      <c r="G19" s="186"/>
      <c r="H19" s="184"/>
      <c r="I19" s="38" t="s">
        <v>243</v>
      </c>
      <c r="J19" s="35" t="s">
        <v>224</v>
      </c>
      <c r="K19" s="54" t="s">
        <v>112</v>
      </c>
      <c r="L19" s="54" t="s">
        <v>112</v>
      </c>
      <c r="M19" s="186"/>
      <c r="N19" s="188"/>
      <c r="O19" s="180"/>
      <c r="P19" s="188"/>
      <c r="Q19" s="180"/>
      <c r="R19" s="182"/>
      <c r="S19" s="18" t="s">
        <v>48</v>
      </c>
      <c r="T19" s="17" t="s">
        <v>47</v>
      </c>
      <c r="U19" s="87">
        <v>0</v>
      </c>
      <c r="V19" s="18" t="s">
        <v>48</v>
      </c>
      <c r="W19" s="18" t="s">
        <v>48</v>
      </c>
      <c r="X19" s="18" t="s">
        <v>48</v>
      </c>
      <c r="Y19" s="17"/>
      <c r="Z19" s="66"/>
    </row>
    <row r="20" spans="1:26" ht="114.75" x14ac:dyDescent="0.25">
      <c r="A20" s="192"/>
      <c r="B20" s="184"/>
      <c r="C20" s="186"/>
      <c r="D20" s="184"/>
      <c r="E20" s="184"/>
      <c r="F20" s="184"/>
      <c r="G20" s="186"/>
      <c r="H20" s="184"/>
      <c r="I20" s="38" t="s">
        <v>244</v>
      </c>
      <c r="J20" s="35" t="s">
        <v>224</v>
      </c>
      <c r="K20" s="54" t="s">
        <v>112</v>
      </c>
      <c r="L20" s="54" t="s">
        <v>112</v>
      </c>
      <c r="M20" s="186"/>
      <c r="N20" s="188"/>
      <c r="O20" s="180"/>
      <c r="P20" s="188"/>
      <c r="Q20" s="180"/>
      <c r="R20" s="182"/>
      <c r="S20" s="17" t="s">
        <v>48</v>
      </c>
      <c r="T20" s="17" t="s">
        <v>47</v>
      </c>
      <c r="U20" s="87">
        <v>0</v>
      </c>
      <c r="V20" s="18" t="s">
        <v>48</v>
      </c>
      <c r="W20" s="18" t="s">
        <v>48</v>
      </c>
      <c r="X20" s="18" t="s">
        <v>48</v>
      </c>
      <c r="Y20" s="17"/>
      <c r="Z20" s="66"/>
    </row>
    <row r="21" spans="1:26" ht="38.25" x14ac:dyDescent="0.25">
      <c r="A21" s="192"/>
      <c r="B21" s="184"/>
      <c r="C21" s="186"/>
      <c r="D21" s="184"/>
      <c r="E21" s="184"/>
      <c r="F21" s="184"/>
      <c r="G21" s="186"/>
      <c r="H21" s="184"/>
      <c r="I21" s="38" t="s">
        <v>245</v>
      </c>
      <c r="J21" s="35" t="s">
        <v>238</v>
      </c>
      <c r="K21" s="54" t="s">
        <v>112</v>
      </c>
      <c r="L21" s="54" t="s">
        <v>112</v>
      </c>
      <c r="M21" s="186"/>
      <c r="N21" s="188"/>
      <c r="O21" s="180"/>
      <c r="P21" s="188"/>
      <c r="Q21" s="180"/>
      <c r="R21" s="182"/>
      <c r="S21" s="18" t="s">
        <v>47</v>
      </c>
      <c r="T21" s="17" t="s">
        <v>47</v>
      </c>
      <c r="U21" s="87">
        <v>0</v>
      </c>
      <c r="V21" s="18" t="s">
        <v>48</v>
      </c>
      <c r="W21" s="18" t="s">
        <v>48</v>
      </c>
      <c r="X21" s="18" t="s">
        <v>48</v>
      </c>
      <c r="Y21" s="17"/>
      <c r="Z21" s="66"/>
    </row>
    <row r="22" spans="1:26" ht="51" x14ac:dyDescent="0.25">
      <c r="A22" s="192"/>
      <c r="B22" s="184"/>
      <c r="C22" s="186"/>
      <c r="D22" s="184"/>
      <c r="E22" s="184"/>
      <c r="F22" s="184"/>
      <c r="G22" s="186"/>
      <c r="H22" s="184"/>
      <c r="I22" s="38" t="s">
        <v>246</v>
      </c>
      <c r="J22" s="35" t="s">
        <v>224</v>
      </c>
      <c r="K22" s="54" t="s">
        <v>112</v>
      </c>
      <c r="L22" s="54" t="s">
        <v>112</v>
      </c>
      <c r="M22" s="186"/>
      <c r="N22" s="188"/>
      <c r="O22" s="180"/>
      <c r="P22" s="188"/>
      <c r="Q22" s="180"/>
      <c r="R22" s="182"/>
      <c r="S22" s="18" t="s">
        <v>48</v>
      </c>
      <c r="T22" s="17" t="s">
        <v>47</v>
      </c>
      <c r="U22" s="17">
        <v>0</v>
      </c>
      <c r="V22" s="18" t="s">
        <v>48</v>
      </c>
      <c r="W22" s="18" t="s">
        <v>48</v>
      </c>
      <c r="X22" s="18" t="s">
        <v>48</v>
      </c>
      <c r="Y22" s="17"/>
      <c r="Z22" s="66"/>
    </row>
    <row r="23" spans="1:26" ht="51" x14ac:dyDescent="0.25">
      <c r="A23" s="192"/>
      <c r="B23" s="184"/>
      <c r="C23" s="186"/>
      <c r="D23" s="184"/>
      <c r="E23" s="184"/>
      <c r="F23" s="184"/>
      <c r="G23" s="186"/>
      <c r="H23" s="184"/>
      <c r="I23" s="38" t="s">
        <v>247</v>
      </c>
      <c r="J23" s="35" t="s">
        <v>248</v>
      </c>
      <c r="K23" s="54" t="s">
        <v>112</v>
      </c>
      <c r="L23" s="54" t="s">
        <v>112</v>
      </c>
      <c r="M23" s="186"/>
      <c r="N23" s="188"/>
      <c r="O23" s="180"/>
      <c r="P23" s="188"/>
      <c r="Q23" s="180"/>
      <c r="R23" s="182"/>
      <c r="S23" s="18" t="s">
        <v>73</v>
      </c>
      <c r="T23" s="17" t="s">
        <v>51</v>
      </c>
      <c r="U23" s="17">
        <v>0</v>
      </c>
      <c r="V23" s="18" t="s">
        <v>73</v>
      </c>
      <c r="W23" s="18" t="s">
        <v>73</v>
      </c>
      <c r="X23" s="18" t="s">
        <v>73</v>
      </c>
      <c r="Y23" s="17"/>
      <c r="Z23" s="66"/>
    </row>
    <row r="24" spans="1:26" ht="112.5" customHeight="1" thickBot="1" x14ac:dyDescent="0.3">
      <c r="A24" s="67" t="s">
        <v>221</v>
      </c>
      <c r="B24" s="38" t="s">
        <v>60</v>
      </c>
      <c r="C24" s="38" t="s">
        <v>249</v>
      </c>
      <c r="D24" s="38" t="s">
        <v>48</v>
      </c>
      <c r="E24" s="38" t="s">
        <v>131</v>
      </c>
      <c r="F24" s="38" t="s">
        <v>250</v>
      </c>
      <c r="G24" s="38" t="s">
        <v>251</v>
      </c>
      <c r="H24" s="38" t="s">
        <v>224</v>
      </c>
      <c r="I24" s="38" t="s">
        <v>231</v>
      </c>
      <c r="J24" s="38" t="s">
        <v>232</v>
      </c>
      <c r="K24" s="38" t="s">
        <v>252</v>
      </c>
      <c r="L24" s="38" t="s">
        <v>253</v>
      </c>
      <c r="M24" s="38" t="s">
        <v>133</v>
      </c>
      <c r="N24" s="56">
        <v>8329037.5499999998</v>
      </c>
      <c r="O24" s="56">
        <v>1469830.16</v>
      </c>
      <c r="P24" s="145">
        <v>415833.56</v>
      </c>
      <c r="Q24" s="56">
        <v>73382.393146753137</v>
      </c>
      <c r="R24" s="39" t="s">
        <v>271</v>
      </c>
      <c r="S24" s="57" t="s">
        <v>47</v>
      </c>
      <c r="T24" s="39" t="s">
        <v>47</v>
      </c>
      <c r="U24" s="39">
        <v>0</v>
      </c>
      <c r="V24" s="39" t="s">
        <v>47</v>
      </c>
      <c r="W24" s="57" t="s">
        <v>48</v>
      </c>
      <c r="X24" s="58" t="s">
        <v>47</v>
      </c>
      <c r="Y24" s="17" t="s">
        <v>45</v>
      </c>
      <c r="Z24" s="68" t="s">
        <v>272</v>
      </c>
    </row>
    <row r="25" spans="1:26" s="93" customFormat="1" ht="25.5" customHeight="1" x14ac:dyDescent="0.3">
      <c r="A25" s="176"/>
      <c r="B25" s="176"/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P25" s="144"/>
      <c r="Q25" s="144"/>
    </row>
    <row r="26" spans="1:26" x14ac:dyDescent="0.25">
      <c r="A26" s="26"/>
      <c r="Q26" s="86"/>
      <c r="R26" s="26"/>
      <c r="Z26" s="26"/>
    </row>
    <row r="27" spans="1:26" x14ac:dyDescent="0.25">
      <c r="A27" s="26"/>
      <c r="N27" s="91"/>
      <c r="O27" s="91"/>
      <c r="Q27" s="86"/>
      <c r="R27" s="26"/>
      <c r="Z27" s="26"/>
    </row>
    <row r="28" spans="1:26" x14ac:dyDescent="0.25">
      <c r="A28" s="26"/>
      <c r="N28" s="92"/>
      <c r="O28" s="86"/>
      <c r="R28" s="26"/>
      <c r="Z28" s="26"/>
    </row>
    <row r="29" spans="1:26" x14ac:dyDescent="0.25">
      <c r="A29" s="26"/>
      <c r="R29" s="26"/>
      <c r="Z29" s="26"/>
    </row>
    <row r="30" spans="1:26" x14ac:dyDescent="0.25">
      <c r="A30" s="26"/>
      <c r="R30" s="26"/>
      <c r="Z30" s="26"/>
    </row>
    <row r="31" spans="1:26" x14ac:dyDescent="0.25">
      <c r="A31" s="26"/>
      <c r="R31" s="26"/>
      <c r="Z31" s="26"/>
    </row>
    <row r="32" spans="1:26" x14ac:dyDescent="0.25">
      <c r="A32" s="26"/>
      <c r="R32" s="26"/>
      <c r="Z32" s="26"/>
    </row>
    <row r="33" s="26" customFormat="1" x14ac:dyDescent="0.25"/>
    <row r="34" s="26" customFormat="1" x14ac:dyDescent="0.25"/>
    <row r="35" s="26" customFormat="1" x14ac:dyDescent="0.25"/>
    <row r="36" s="26" customFormat="1" x14ac:dyDescent="0.25"/>
    <row r="37" s="26" customFormat="1" x14ac:dyDescent="0.25"/>
    <row r="38" s="26" customFormat="1" x14ac:dyDescent="0.25"/>
    <row r="39" s="26" customFormat="1" x14ac:dyDescent="0.25"/>
    <row r="40" s="26" customFormat="1" x14ac:dyDescent="0.25"/>
    <row r="41" s="26" customFormat="1" x14ac:dyDescent="0.25"/>
    <row r="42" s="26" customFormat="1" x14ac:dyDescent="0.25"/>
    <row r="43" s="26" customFormat="1" x14ac:dyDescent="0.25"/>
    <row r="44" s="26" customFormat="1" x14ac:dyDescent="0.25"/>
    <row r="45" s="26" customFormat="1" x14ac:dyDescent="0.25"/>
    <row r="46" s="26" customFormat="1" x14ac:dyDescent="0.25"/>
    <row r="47" s="26" customFormat="1" x14ac:dyDescent="0.25"/>
    <row r="48" s="26" customFormat="1" x14ac:dyDescent="0.25"/>
    <row r="49" s="26" customFormat="1" x14ac:dyDescent="0.25"/>
    <row r="50" s="26" customFormat="1" x14ac:dyDescent="0.25"/>
    <row r="51" s="26" customFormat="1" x14ac:dyDescent="0.25"/>
    <row r="52" s="26" customFormat="1" x14ac:dyDescent="0.25"/>
    <row r="53" s="26" customFormat="1" x14ac:dyDescent="0.25"/>
    <row r="54" s="26" customFormat="1" x14ac:dyDescent="0.25"/>
    <row r="55" s="26" customFormat="1" x14ac:dyDescent="0.25"/>
    <row r="56" s="26" customFormat="1" x14ac:dyDescent="0.25"/>
    <row r="57" s="26" customFormat="1" x14ac:dyDescent="0.25"/>
    <row r="58" s="26" customFormat="1" x14ac:dyDescent="0.25"/>
    <row r="59" s="26" customFormat="1" x14ac:dyDescent="0.25"/>
    <row r="60" s="26" customFormat="1" x14ac:dyDescent="0.25"/>
    <row r="61" s="26" customFormat="1" x14ac:dyDescent="0.25"/>
    <row r="62" s="26" customFormat="1" x14ac:dyDescent="0.25"/>
    <row r="63" s="26" customFormat="1" x14ac:dyDescent="0.25"/>
    <row r="64" s="26" customFormat="1" x14ac:dyDescent="0.25"/>
    <row r="65" s="26" customFormat="1" x14ac:dyDescent="0.25"/>
    <row r="66" s="26" customFormat="1" x14ac:dyDescent="0.25"/>
    <row r="67" s="26" customFormat="1" x14ac:dyDescent="0.25"/>
    <row r="68" s="26" customFormat="1" x14ac:dyDescent="0.25"/>
    <row r="69" s="26" customFormat="1" x14ac:dyDescent="0.25"/>
    <row r="70" s="26" customFormat="1" x14ac:dyDescent="0.25"/>
    <row r="71" s="26" customFormat="1" x14ac:dyDescent="0.25"/>
    <row r="72" s="26" customFormat="1" x14ac:dyDescent="0.25"/>
  </sheetData>
  <mergeCells count="31">
    <mergeCell ref="F8:F23"/>
    <mergeCell ref="G8:G23"/>
    <mergeCell ref="A8:A23"/>
    <mergeCell ref="B8:B23"/>
    <mergeCell ref="C8:C23"/>
    <mergeCell ref="D8:D23"/>
    <mergeCell ref="E8:E23"/>
    <mergeCell ref="T5:U5"/>
    <mergeCell ref="I5:I6"/>
    <mergeCell ref="J5:J6"/>
    <mergeCell ref="K5:K6"/>
    <mergeCell ref="L5:L6"/>
    <mergeCell ref="M5:M6"/>
    <mergeCell ref="N5:O5"/>
    <mergeCell ref="P5:Q5"/>
    <mergeCell ref="A25:N25"/>
    <mergeCell ref="F5:F6"/>
    <mergeCell ref="H5:H6"/>
    <mergeCell ref="G5:G6"/>
    <mergeCell ref="R5:R6"/>
    <mergeCell ref="A5:A6"/>
    <mergeCell ref="B5:B6"/>
    <mergeCell ref="C5:C6"/>
    <mergeCell ref="E5:E6"/>
    <mergeCell ref="Q8:Q23"/>
    <mergeCell ref="R8:R23"/>
    <mergeCell ref="H8:H23"/>
    <mergeCell ref="M8:M23"/>
    <mergeCell ref="N8:N23"/>
    <mergeCell ref="O8:O23"/>
    <mergeCell ref="P8:P23"/>
  </mergeCells>
  <dataValidations count="1">
    <dataValidation type="list" allowBlank="1" showInputMessage="1" showErrorMessage="1" sqref="Y8:Y24" xr:uid="{A61E2891-DE5E-43D2-8AFA-8C480BC9F3B7}">
      <formula1>$AD$2:$AD$4</formula1>
    </dataValidation>
  </dataValidations>
  <pageMargins left="0.7" right="0.7" top="0.75" bottom="0.75" header="0.3" footer="0.3"/>
  <pageSetup paperSize="9" orientation="portrait" r:id="rId1"/>
  <ignoredErrors>
    <ignoredError sqref="U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0"/>
  <sheetViews>
    <sheetView zoomScale="90" zoomScaleNormal="90" zoomScaleSheetLayoutView="90" workbookViewId="0"/>
  </sheetViews>
  <sheetFormatPr defaultRowHeight="15" x14ac:dyDescent="0.25"/>
  <cols>
    <col min="1" max="1" width="40.7109375" customWidth="1"/>
    <col min="2" max="2" width="35.7109375" customWidth="1"/>
    <col min="3" max="3" width="21.5703125" customWidth="1"/>
  </cols>
  <sheetData>
    <row r="1" spans="1:5" s="3" customFormat="1" ht="24.6" customHeight="1" x14ac:dyDescent="0.25">
      <c r="A1" s="1" t="s">
        <v>10</v>
      </c>
      <c r="B1" s="1" t="s">
        <v>107</v>
      </c>
      <c r="C1"/>
      <c r="D1"/>
      <c r="E1"/>
    </row>
    <row r="2" spans="1:5" x14ac:dyDescent="0.25">
      <c r="A2" s="33"/>
    </row>
    <row r="4" spans="1:5" ht="14.45" customHeight="1" x14ac:dyDescent="0.25">
      <c r="A4" s="1" t="s">
        <v>53</v>
      </c>
    </row>
    <row r="5" spans="1:5" ht="14.45" customHeight="1" x14ac:dyDescent="0.25"/>
    <row r="6" spans="1:5" ht="15.75" thickBot="1" x14ac:dyDescent="0.3"/>
    <row r="7" spans="1:5" x14ac:dyDescent="0.25">
      <c r="A7" s="193" t="s">
        <v>49</v>
      </c>
      <c r="B7" s="193" t="s">
        <v>75</v>
      </c>
    </row>
    <row r="8" spans="1:5" ht="15.75" thickBot="1" x14ac:dyDescent="0.3">
      <c r="A8" s="194"/>
      <c r="B8" s="194"/>
    </row>
    <row r="9" spans="1:5" ht="56.25" customHeight="1" x14ac:dyDescent="0.25">
      <c r="A9" s="81" t="s">
        <v>74</v>
      </c>
      <c r="B9" s="107" t="s">
        <v>51</v>
      </c>
    </row>
    <row r="10" spans="1:5" ht="43.5" customHeight="1" thickBot="1" x14ac:dyDescent="0.3">
      <c r="A10" s="82" t="s">
        <v>78</v>
      </c>
      <c r="B10" s="83" t="s">
        <v>112</v>
      </c>
    </row>
  </sheetData>
  <mergeCells count="2">
    <mergeCell ref="A7:A8"/>
    <mergeCell ref="B7:B8"/>
  </mergeCells>
  <pageMargins left="0.7" right="0.7" top="0.75" bottom="0.75" header="0.3" footer="0.3"/>
  <pageSetup paperSize="9" scale="1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825B84D-AD7F-4D22-AE46-A2D96F993CCB}">
          <x14:formula1>
            <xm:f>listy!$A$3:$A$5</xm:f>
          </x14:formula1>
          <xm:sqref>B9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3394A-17E7-4020-880C-89FB5C5E1F16}">
  <dimension ref="A2:H20"/>
  <sheetViews>
    <sheetView tabSelected="1" zoomScale="80" zoomScaleNormal="80" workbookViewId="0"/>
  </sheetViews>
  <sheetFormatPr defaultRowHeight="15" x14ac:dyDescent="0.25"/>
  <cols>
    <col min="1" max="1" width="72.7109375" customWidth="1"/>
    <col min="2" max="2" width="28.42578125" customWidth="1"/>
    <col min="3" max="3" width="31.42578125" customWidth="1"/>
    <col min="4" max="4" width="19.42578125" customWidth="1"/>
    <col min="5" max="5" width="35.85546875" customWidth="1"/>
  </cols>
  <sheetData>
    <row r="2" spans="1:8" x14ac:dyDescent="0.25">
      <c r="A2" s="1" t="s">
        <v>10</v>
      </c>
      <c r="B2" s="1" t="s">
        <v>107</v>
      </c>
    </row>
    <row r="3" spans="1:8" x14ac:dyDescent="0.25">
      <c r="A3" s="1"/>
    </row>
    <row r="4" spans="1:8" x14ac:dyDescent="0.25">
      <c r="A4" s="1" t="s">
        <v>54</v>
      </c>
      <c r="B4" s="34"/>
    </row>
    <row r="5" spans="1:8" ht="15.75" thickBot="1" x14ac:dyDescent="0.3"/>
    <row r="6" spans="1:8" x14ac:dyDescent="0.25">
      <c r="A6" s="199" t="s">
        <v>49</v>
      </c>
      <c r="B6" s="195" t="s">
        <v>105</v>
      </c>
      <c r="C6" s="195" t="s">
        <v>106</v>
      </c>
      <c r="D6" s="195" t="s">
        <v>80</v>
      </c>
      <c r="E6" s="197" t="s">
        <v>87</v>
      </c>
    </row>
    <row r="7" spans="1:8" x14ac:dyDescent="0.25">
      <c r="A7" s="200"/>
      <c r="B7" s="196"/>
      <c r="C7" s="196"/>
      <c r="D7" s="196"/>
      <c r="E7" s="198"/>
    </row>
    <row r="8" spans="1:8" ht="15.75" thickBot="1" x14ac:dyDescent="0.3">
      <c r="A8" s="77">
        <v>1</v>
      </c>
      <c r="B8" s="78">
        <v>2</v>
      </c>
      <c r="C8" s="78">
        <v>3</v>
      </c>
      <c r="D8" s="78">
        <v>4</v>
      </c>
      <c r="E8" s="79">
        <v>5</v>
      </c>
    </row>
    <row r="9" spans="1:8" x14ac:dyDescent="0.25">
      <c r="A9" s="80" t="s">
        <v>79</v>
      </c>
      <c r="B9" s="108">
        <v>33293</v>
      </c>
      <c r="C9" s="108">
        <v>3705</v>
      </c>
      <c r="D9" s="109">
        <v>8.99</v>
      </c>
      <c r="E9" s="110"/>
    </row>
    <row r="10" spans="1:8" ht="72.75" customHeight="1" x14ac:dyDescent="0.25">
      <c r="A10" s="36" t="s">
        <v>81</v>
      </c>
      <c r="B10" s="111" t="s">
        <v>254</v>
      </c>
      <c r="C10" s="112">
        <v>0.3</v>
      </c>
      <c r="D10" s="112">
        <f>87%/C10</f>
        <v>2.9</v>
      </c>
      <c r="E10" s="113" t="s">
        <v>266</v>
      </c>
    </row>
    <row r="11" spans="1:8" x14ac:dyDescent="0.25">
      <c r="A11" s="36" t="s">
        <v>82</v>
      </c>
      <c r="B11" s="111">
        <v>119607</v>
      </c>
      <c r="C11" s="111">
        <v>357480</v>
      </c>
      <c r="D11" s="112">
        <v>0.33</v>
      </c>
      <c r="E11" s="114"/>
    </row>
    <row r="12" spans="1:8" x14ac:dyDescent="0.25">
      <c r="A12" s="36" t="s">
        <v>83</v>
      </c>
      <c r="B12" s="115">
        <v>88843259.310000002</v>
      </c>
      <c r="C12" s="111">
        <v>102500000</v>
      </c>
      <c r="D12" s="112">
        <v>0.87</v>
      </c>
      <c r="E12" s="114"/>
      <c r="H12" s="84"/>
    </row>
    <row r="13" spans="1:8" x14ac:dyDescent="0.25">
      <c r="A13" s="36" t="s">
        <v>84</v>
      </c>
      <c r="B13" s="111">
        <v>44</v>
      </c>
      <c r="C13" s="111">
        <v>47</v>
      </c>
      <c r="D13" s="112">
        <v>0.94</v>
      </c>
      <c r="E13" s="158"/>
    </row>
    <row r="14" spans="1:8" ht="25.5" x14ac:dyDescent="0.25">
      <c r="A14" s="36" t="s">
        <v>255</v>
      </c>
      <c r="B14" s="111">
        <v>1430</v>
      </c>
      <c r="C14" s="111">
        <v>2147</v>
      </c>
      <c r="D14" s="112">
        <v>0.67</v>
      </c>
      <c r="E14" s="114"/>
    </row>
    <row r="15" spans="1:8" ht="26.25" thickBot="1" x14ac:dyDescent="0.3">
      <c r="A15" s="37" t="s">
        <v>85</v>
      </c>
      <c r="B15" s="116">
        <v>0</v>
      </c>
      <c r="C15" s="116">
        <v>25</v>
      </c>
      <c r="D15" s="117">
        <v>0</v>
      </c>
      <c r="E15" s="118"/>
    </row>
    <row r="16" spans="1:8" x14ac:dyDescent="0.25">
      <c r="A16" s="69"/>
      <c r="B16" s="70"/>
      <c r="C16" s="71"/>
      <c r="D16" s="72"/>
      <c r="E16" s="72"/>
    </row>
    <row r="17" spans="1:8" x14ac:dyDescent="0.25">
      <c r="A17" s="69"/>
      <c r="B17" s="70"/>
      <c r="C17" s="70"/>
      <c r="D17" s="72"/>
      <c r="E17" s="72"/>
    </row>
    <row r="18" spans="1:8" x14ac:dyDescent="0.25">
      <c r="A18" s="69"/>
      <c r="B18" s="70"/>
      <c r="C18" s="73"/>
      <c r="D18" s="76"/>
      <c r="E18" s="74"/>
    </row>
    <row r="19" spans="1:8" x14ac:dyDescent="0.25">
      <c r="A19" s="75"/>
      <c r="B19" s="75"/>
      <c r="C19" s="75"/>
      <c r="D19" s="75"/>
      <c r="E19" s="75"/>
    </row>
    <row r="20" spans="1:8" x14ac:dyDescent="0.25">
      <c r="H20" s="85"/>
    </row>
  </sheetData>
  <mergeCells count="5">
    <mergeCell ref="D6:D7"/>
    <mergeCell ref="E6:E7"/>
    <mergeCell ref="A6:A7"/>
    <mergeCell ref="B6:B7"/>
    <mergeCell ref="C6:C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66963-81A0-4FB9-BA9D-C2E93E543E91}">
  <dimension ref="A2:A6"/>
  <sheetViews>
    <sheetView workbookViewId="0">
      <selection activeCell="B6" sqref="B6"/>
    </sheetView>
  </sheetViews>
  <sheetFormatPr defaultRowHeight="15" x14ac:dyDescent="0.25"/>
  <cols>
    <col min="1" max="1" width="11.28515625" customWidth="1"/>
  </cols>
  <sheetData>
    <row r="2" spans="1:1" x14ac:dyDescent="0.25">
      <c r="A2" t="s">
        <v>77</v>
      </c>
    </row>
    <row r="3" spans="1:1" x14ac:dyDescent="0.25">
      <c r="A3" t="s">
        <v>73</v>
      </c>
    </row>
    <row r="4" spans="1:1" x14ac:dyDescent="0.25">
      <c r="A4" t="s">
        <v>51</v>
      </c>
    </row>
    <row r="5" spans="1:1" x14ac:dyDescent="0.25">
      <c r="A5" t="s">
        <v>76</v>
      </c>
    </row>
    <row r="6" spans="1:1" x14ac:dyDescent="0.25">
      <c r="A6" t="s">
        <v>86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l m h u V M v G / w u k A A A A 9 g A A A B I A H A B D b 2 5 m a W c v U G F j a 2 F n Z S 5 4 b W w g o h g A K K A U A A A A A A A A A A A A A A A A A A A A A A A A A A A A h Y 8 x D o I w G I W v Q r r T l m q M I T 9 l c I W E x M S 4 N q V C I x R C i + V u D h 7 J K 4 h R 1 M 3 x f e 8 b 3 r t f b 5 B O b R N c 1 G B 1 Z x I U Y Y o C Z W R X a l M l a H S n c I t S D o W Q Z 1 G p Y J a N j S d b J q h 2 r o 8 J 8 d 5 j v 8 L d U B F G a U S O e b a X t W o F + s j 6 v x x q Y 5 0 w U i E O h 9 c Y z n B E K d 6 s 5 0 1 A F g i 5 N l + B z d 2 z / Y G w G x s 3 D o r 3 T V h k Q J Y I 5 P 2 B P w B Q S w M E F A A C A A g A l m h u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Z o b l Q o i k e 4 D g A A A B E A A A A T A B w A R m 9 y b X V s Y X M v U 2 V j d G l v b j E u b S C i G A A o o B Q A A A A A A A A A A A A A A A A A A A A A A A A A A A A r T k 0 u y c z P U w i G 0 I b W A F B L A Q I t A B Q A A g A I A J Z o b l T L x v 8 L p A A A A P Y A A A A S A A A A A A A A A A A A A A A A A A A A A A B D b 2 5 m a W c v U G F j a 2 F n Z S 5 4 b W x Q S w E C L Q A U A A I A C A C W a G 5 U D 8 r p q 6 Q A A A D p A A A A E w A A A A A A A A A A A A A A A A D w A A A A W 0 N v b n R l b n R f V H l w Z X N d L n h t b F B L A Q I t A B Q A A g A I A J Z o b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z j B V 2 R G A X T L y 0 v i 2 M b 7 o e A A A A A A I A A A A A A A N m A A D A A A A A E A A A A F V v S S K c f Q j u s t J B 2 b M F B Y 4 A A A A A B I A A A K A A A A A Q A A A A C K 6 x 8 6 g j 5 R s V I W 6 5 v Z o u l l A A A A B 6 g w a Q 3 8 b X u s M i O a d 3 i z s w a o c t 0 N X G 3 r t r g A h u N n p / 6 l g e 9 J V 4 w k W w 0 O n o g M 9 r Y z q p + x X A / w S E g Q 0 P W 1 Y O y f s V O z X u k F 1 1 j H v e B P 8 i l 7 D 8 a x Q A A A A V 9 X F S 0 k R C P / N f / F / M 0 8 D R c G o J X g = = < / D a t a M a s h u p > 
</file>

<file path=customXml/itemProps1.xml><?xml version="1.0" encoding="utf-8"?>
<ds:datastoreItem xmlns:ds="http://schemas.openxmlformats.org/officeDocument/2006/customXml" ds:itemID="{1B27FD8E-5610-432E-959B-CAB12F2FF4F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3</vt:i4>
      </vt:variant>
    </vt:vector>
  </HeadingPairs>
  <TitlesOfParts>
    <vt:vector size="9" baseType="lpstr">
      <vt:lpstr>PD_alokacja_kontraktacja</vt:lpstr>
      <vt:lpstr>PD_PD</vt:lpstr>
      <vt:lpstr>PD_projekty COVID</vt:lpstr>
      <vt:lpstr>PD_ewaluacja</vt:lpstr>
      <vt:lpstr>PD_wskaźniki</vt:lpstr>
      <vt:lpstr>listy</vt:lpstr>
      <vt:lpstr>PD_alokacja_kontraktacja!Obszar_wydruku</vt:lpstr>
      <vt:lpstr>PD_ewaluacja!Obszar_wydruku</vt:lpstr>
      <vt:lpstr>PD_PD!Obszar_wydruku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Majewska Małgorzata</cp:lastModifiedBy>
  <cp:lastPrinted>2022-04-07T08:28:39Z</cp:lastPrinted>
  <dcterms:created xsi:type="dcterms:W3CDTF">2017-09-14T07:20:33Z</dcterms:created>
  <dcterms:modified xsi:type="dcterms:W3CDTF">2022-06-09T10:15:54Z</dcterms:modified>
</cp:coreProperties>
</file>